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codeName="ThisWorkbook"/>
  <mc:AlternateContent xmlns:mc="http://schemas.openxmlformats.org/markup-compatibility/2006">
    <mc:Choice Requires="x15">
      <x15ac:absPath xmlns:x15ac="http://schemas.microsoft.com/office/spreadsheetml/2010/11/ac" url="S:\Shared_Data\Cost Reimbursement\Residential\Residential Cost Report Templates &amp; Training Materials\Cost Report Provider Training - 2025\Cost Report Templates 2024\"/>
    </mc:Choice>
  </mc:AlternateContent>
  <xr:revisionPtr revIDLastSave="0" documentId="13_ncr:1_{55AA2929-C701-439F-BA15-B686B5EAD0DF}" xr6:coauthVersionLast="47" xr6:coauthVersionMax="47" xr10:uidLastSave="{00000000-0000-0000-0000-000000000000}"/>
  <bookViews>
    <workbookView xWindow="-120" yWindow="-120" windowWidth="29040" windowHeight="15720" firstSheet="5" activeTab="5" xr2:uid="{043D93A8-C22F-4CC4-8433-7B50D7E0CDC1}"/>
  </bookViews>
  <sheets>
    <sheet name="Lists" sheetId="68" state="hidden" r:id="rId1"/>
    <sheet name="Administrator Regression Table" sheetId="99" state="hidden" r:id="rId2"/>
    <sheet name="Checklist" sheetId="108" state="hidden" r:id="rId3"/>
    <sheet name="Schedule E Data Pull" sheetId="120" state="hidden" r:id="rId4"/>
    <sheet name="RES" sheetId="51" state="hidden" r:id="rId5"/>
    <sheet name="ReadMe" sheetId="73" r:id="rId6"/>
    <sheet name="A - General Info &amp; Cert" sheetId="17" r:id="rId7"/>
    <sheet name="B - ISS Payroll Expenses" sheetId="100" r:id="rId8"/>
    <sheet name="C - Non-ISS Expenses" sheetId="95" r:id="rId9"/>
    <sheet name="D - Revenue" sheetId="8" r:id="rId10"/>
    <sheet name="E - Residential Staffing 1" sheetId="112" r:id="rId11"/>
    <sheet name="E - Residential Staffing 2" sheetId="117" r:id="rId12"/>
    <sheet name="E - Residential Staffing 3" sheetId="118" state="hidden" r:id="rId13"/>
    <sheet name="E - Residential Staffing 4" sheetId="119" state="hidden" r:id="rId14"/>
    <sheet name="F - Healthcare Expenses" sheetId="81" r:id="rId15"/>
    <sheet name="G - ISS Settlement" sheetId="52" r:id="rId16"/>
  </sheets>
  <definedNames>
    <definedName name="_C000002" localSheetId="5">#REF!</definedName>
    <definedName name="_C000002">'A - General Info &amp; Cert'!$D$6</definedName>
    <definedName name="_C000003" localSheetId="7">'A - General Info &amp; Cert'!#REF!</definedName>
    <definedName name="_C000003" localSheetId="8">'A - General Info &amp; Cert'!#REF!</definedName>
    <definedName name="_C000003" localSheetId="5">#REF!</definedName>
    <definedName name="_C000003">'A - General Info &amp; Cert'!#REF!</definedName>
    <definedName name="_C000019" localSheetId="5">#REF!</definedName>
    <definedName name="_C000019">'A - General Info &amp; Cert'!$B$20</definedName>
    <definedName name="_C000020" localSheetId="5">#REF!</definedName>
    <definedName name="_C000020">'A - General Info &amp; Cert'!$C$20</definedName>
    <definedName name="_C000040" localSheetId="7">#REF!</definedName>
    <definedName name="_C000040" localSheetId="8">#REF!</definedName>
    <definedName name="_C000040" localSheetId="5">#REF!</definedName>
    <definedName name="_C000040">#REF!</definedName>
    <definedName name="_C000042" localSheetId="7">#REF!</definedName>
    <definedName name="_C000042" localSheetId="8">#REF!</definedName>
    <definedName name="_C000042">#REF!</definedName>
    <definedName name="_C000043" localSheetId="7">#REF!</definedName>
    <definedName name="_C000043" localSheetId="8">#REF!</definedName>
    <definedName name="_C000043">#REF!</definedName>
    <definedName name="_C000044" localSheetId="7">#REF!</definedName>
    <definedName name="_C000044" localSheetId="8">#REF!</definedName>
    <definedName name="_C000044">#REF!</definedName>
    <definedName name="_C000045" localSheetId="7">#REF!</definedName>
    <definedName name="_C000045" localSheetId="8">#REF!</definedName>
    <definedName name="_C000045" localSheetId="5">#REF!</definedName>
    <definedName name="_C000045">#REF!</definedName>
    <definedName name="_C000046" localSheetId="7">#REF!</definedName>
    <definedName name="_C000046" localSheetId="8">#REF!</definedName>
    <definedName name="_C000046">#REF!</definedName>
    <definedName name="_C000047" localSheetId="7">#REF!</definedName>
    <definedName name="_C000047" localSheetId="8">#REF!</definedName>
    <definedName name="_C000047">#REF!</definedName>
    <definedName name="_C000048" localSheetId="7">#REF!</definedName>
    <definedName name="_C000048" localSheetId="8">#REF!</definedName>
    <definedName name="_C000048" localSheetId="5">#REF!</definedName>
    <definedName name="_C000048">#REF!</definedName>
    <definedName name="_C000050" localSheetId="7">#REF!</definedName>
    <definedName name="_C000050" localSheetId="8">#REF!</definedName>
    <definedName name="_C000050">#REF!</definedName>
    <definedName name="_C000051" localSheetId="7">#REF!</definedName>
    <definedName name="_C000051" localSheetId="8">#REF!</definedName>
    <definedName name="_C000051">#REF!</definedName>
    <definedName name="_C000052" localSheetId="7">#REF!</definedName>
    <definedName name="_C000052" localSheetId="8">#REF!</definedName>
    <definedName name="_C000052">#REF!</definedName>
    <definedName name="_C000053" localSheetId="7">#REF!</definedName>
    <definedName name="_C000053" localSheetId="8">#REF!</definedName>
    <definedName name="_C000053" localSheetId="5">#REF!</definedName>
    <definedName name="_C000053">#REF!</definedName>
    <definedName name="_C000054" localSheetId="7">#REF!</definedName>
    <definedName name="_C000054" localSheetId="8">#REF!</definedName>
    <definedName name="_C000054">#REF!</definedName>
    <definedName name="_C000055" localSheetId="7">#REF!</definedName>
    <definedName name="_C000055" localSheetId="8">#REF!</definedName>
    <definedName name="_C000055">#REF!</definedName>
    <definedName name="_C000056" localSheetId="7">#REF!</definedName>
    <definedName name="_C000056" localSheetId="8">#REF!</definedName>
    <definedName name="_C000056" localSheetId="5">#REF!</definedName>
    <definedName name="_C000056">#REF!</definedName>
    <definedName name="_C000058" localSheetId="7">#REF!</definedName>
    <definedName name="_C000058" localSheetId="8">#REF!</definedName>
    <definedName name="_C000058">#REF!</definedName>
    <definedName name="_C000059" localSheetId="7">#REF!</definedName>
    <definedName name="_C000059" localSheetId="8">#REF!</definedName>
    <definedName name="_C000059">#REF!</definedName>
    <definedName name="_C000060" localSheetId="7">#REF!</definedName>
    <definedName name="_C000060" localSheetId="8">#REF!</definedName>
    <definedName name="_C000060">#REF!</definedName>
    <definedName name="_C000061" localSheetId="7">#REF!</definedName>
    <definedName name="_C000061" localSheetId="8">#REF!</definedName>
    <definedName name="_C000061" localSheetId="5">#REF!</definedName>
    <definedName name="_C000061">#REF!</definedName>
    <definedName name="_C000062" localSheetId="7">#REF!</definedName>
    <definedName name="_C000062" localSheetId="8">#REF!</definedName>
    <definedName name="_C000062">#REF!</definedName>
    <definedName name="_C000063" localSheetId="7">#REF!</definedName>
    <definedName name="_C000063" localSheetId="8">#REF!</definedName>
    <definedName name="_C000063">#REF!</definedName>
    <definedName name="_C000064" localSheetId="7">#REF!</definedName>
    <definedName name="_C000064" localSheetId="8">#REF!</definedName>
    <definedName name="_C000064" localSheetId="5">#REF!</definedName>
    <definedName name="_C000064">#REF!</definedName>
    <definedName name="_C000066" localSheetId="7">#REF!</definedName>
    <definedName name="_C000066" localSheetId="8">#REF!</definedName>
    <definedName name="_C000066">#REF!</definedName>
    <definedName name="_C000067" localSheetId="7">#REF!</definedName>
    <definedName name="_C000067" localSheetId="8">#REF!</definedName>
    <definedName name="_C000067">#REF!</definedName>
    <definedName name="_C000068" localSheetId="7">#REF!</definedName>
    <definedName name="_C000068" localSheetId="8">#REF!</definedName>
    <definedName name="_C000068">#REF!</definedName>
    <definedName name="_C000069" localSheetId="7">#REF!</definedName>
    <definedName name="_C000069" localSheetId="8">#REF!</definedName>
    <definedName name="_C000069" localSheetId="5">#REF!</definedName>
    <definedName name="_C000069">#REF!</definedName>
    <definedName name="_C000070" localSheetId="7">#REF!</definedName>
    <definedName name="_C000070" localSheetId="8">#REF!</definedName>
    <definedName name="_C000070">#REF!</definedName>
    <definedName name="_C000071" localSheetId="7">#REF!</definedName>
    <definedName name="_C000071" localSheetId="8">#REF!</definedName>
    <definedName name="_C000071">#REF!</definedName>
    <definedName name="_C000072" localSheetId="7">#REF!</definedName>
    <definedName name="_C000072" localSheetId="8">#REF!</definedName>
    <definedName name="_C000072" localSheetId="5">#REF!</definedName>
    <definedName name="_C000072">#REF!</definedName>
    <definedName name="_C000074" localSheetId="7">#REF!</definedName>
    <definedName name="_C000074" localSheetId="8">#REF!</definedName>
    <definedName name="_C000074">#REF!</definedName>
    <definedName name="_C000075" localSheetId="7">#REF!</definedName>
    <definedName name="_C000075" localSheetId="8">#REF!</definedName>
    <definedName name="_C000075">#REF!</definedName>
    <definedName name="_C000076" localSheetId="7">#REF!</definedName>
    <definedName name="_C000076" localSheetId="8">#REF!</definedName>
    <definedName name="_C000076">#REF!</definedName>
    <definedName name="_C000077" localSheetId="7">#REF!</definedName>
    <definedName name="_C000077" localSheetId="8">#REF!</definedName>
    <definedName name="_C000077" localSheetId="5">#REF!</definedName>
    <definedName name="_C000077">#REF!</definedName>
    <definedName name="_C000078" localSheetId="7">#REF!</definedName>
    <definedName name="_C000078" localSheetId="8">#REF!</definedName>
    <definedName name="_C000078">#REF!</definedName>
    <definedName name="_C000079" localSheetId="7">#REF!</definedName>
    <definedName name="_C000079" localSheetId="8">#REF!</definedName>
    <definedName name="_C000079">#REF!</definedName>
    <definedName name="_C000080" localSheetId="7">#REF!</definedName>
    <definedName name="_C000080" localSheetId="8">#REF!</definedName>
    <definedName name="_C000080" localSheetId="5">#REF!</definedName>
    <definedName name="_C000080">#REF!</definedName>
    <definedName name="_C000082" localSheetId="7">#REF!</definedName>
    <definedName name="_C000082" localSheetId="8">#REF!</definedName>
    <definedName name="_C000082">#REF!</definedName>
    <definedName name="_C000083" localSheetId="7">#REF!</definedName>
    <definedName name="_C000083" localSheetId="8">#REF!</definedName>
    <definedName name="_C000083">#REF!</definedName>
    <definedName name="_C000084" localSheetId="7">#REF!</definedName>
    <definedName name="_C000084" localSheetId="8">#REF!</definedName>
    <definedName name="_C000084">#REF!</definedName>
    <definedName name="_C000085" localSheetId="7">#REF!</definedName>
    <definedName name="_C000085" localSheetId="8">#REF!</definedName>
    <definedName name="_C000085" localSheetId="5">#REF!</definedName>
    <definedName name="_C000085">#REF!</definedName>
    <definedName name="_C000086" localSheetId="7">#REF!</definedName>
    <definedName name="_C000086" localSheetId="8">#REF!</definedName>
    <definedName name="_C000086">#REF!</definedName>
    <definedName name="_C000087" localSheetId="7">#REF!</definedName>
    <definedName name="_C000087" localSheetId="8">#REF!</definedName>
    <definedName name="_C000087">#REF!</definedName>
    <definedName name="_C000088" localSheetId="7">#REF!</definedName>
    <definedName name="_C000088" localSheetId="8">#REF!</definedName>
    <definedName name="_C000088" localSheetId="5">#REF!</definedName>
    <definedName name="_C000088">#REF!</definedName>
    <definedName name="_C000090" localSheetId="7">#REF!</definedName>
    <definedName name="_C000090" localSheetId="8">#REF!</definedName>
    <definedName name="_C000090">#REF!</definedName>
    <definedName name="_C000091" localSheetId="7">#REF!</definedName>
    <definedName name="_C000091" localSheetId="8">#REF!</definedName>
    <definedName name="_C000091">#REF!</definedName>
    <definedName name="_C000092" localSheetId="7">#REF!</definedName>
    <definedName name="_C000092" localSheetId="8">#REF!</definedName>
    <definedName name="_C000092">#REF!</definedName>
    <definedName name="_C000093" localSheetId="7">#REF!</definedName>
    <definedName name="_C000093" localSheetId="8">#REF!</definedName>
    <definedName name="_C000093" localSheetId="5">#REF!</definedName>
    <definedName name="_C000093">#REF!</definedName>
    <definedName name="_C000094" localSheetId="7">#REF!</definedName>
    <definedName name="_C000094" localSheetId="8">#REF!</definedName>
    <definedName name="_C000094">#REF!</definedName>
    <definedName name="_C000095" localSheetId="7">#REF!</definedName>
    <definedName name="_C000095" localSheetId="8">#REF!</definedName>
    <definedName name="_C000095">#REF!</definedName>
    <definedName name="_C000096" localSheetId="7">#REF!</definedName>
    <definedName name="_C000096" localSheetId="8">#REF!</definedName>
    <definedName name="_C000096">#REF!</definedName>
    <definedName name="_C000097" localSheetId="7">#REF!</definedName>
    <definedName name="_C000097" localSheetId="8">#REF!</definedName>
    <definedName name="_C000097">#REF!</definedName>
    <definedName name="_C000098" localSheetId="7">#REF!</definedName>
    <definedName name="_C000098" localSheetId="8">#REF!</definedName>
    <definedName name="_C000098">#REF!</definedName>
    <definedName name="_C000099" localSheetId="7">#REF!</definedName>
    <definedName name="_C000099" localSheetId="8">#REF!</definedName>
    <definedName name="_C000099">#REF!</definedName>
    <definedName name="_C000100" localSheetId="7">#REF!</definedName>
    <definedName name="_C000100" localSheetId="8">#REF!</definedName>
    <definedName name="_C000100">#REF!</definedName>
    <definedName name="_C000108" localSheetId="7">#REF!</definedName>
    <definedName name="_C000108" localSheetId="8">'C - Non-ISS Expenses'!#REF!</definedName>
    <definedName name="_C000108">#REF!</definedName>
    <definedName name="_C000109" localSheetId="7">#REF!</definedName>
    <definedName name="_C000109" localSheetId="8">'C - Non-ISS Expenses'!#REF!</definedName>
    <definedName name="_C000109">#REF!</definedName>
    <definedName name="_C000110" localSheetId="7">#REF!</definedName>
    <definedName name="_C000110" localSheetId="8">'C - Non-ISS Expenses'!#REF!</definedName>
    <definedName name="_C000110">#REF!</definedName>
    <definedName name="_C000111" localSheetId="7">#REF!</definedName>
    <definedName name="_C000111" localSheetId="8">'C - Non-ISS Expenses'!#REF!</definedName>
    <definedName name="_C000111">#REF!</definedName>
    <definedName name="_C000112" localSheetId="7">#REF!</definedName>
    <definedName name="_C000112" localSheetId="8">'C - Non-ISS Expenses'!#REF!</definedName>
    <definedName name="_C000112">#REF!</definedName>
    <definedName name="_C000113" localSheetId="7">#REF!</definedName>
    <definedName name="_C000113" localSheetId="8">'C - Non-ISS Expenses'!#REF!</definedName>
    <definedName name="_C000113">#REF!</definedName>
    <definedName name="_C000114" localSheetId="7">#REF!</definedName>
    <definedName name="_C000114" localSheetId="8">'C - Non-ISS Expenses'!#REF!</definedName>
    <definedName name="_C000114">#REF!</definedName>
    <definedName name="_C000115" localSheetId="7">#REF!</definedName>
    <definedName name="_C000115" localSheetId="8">'C - Non-ISS Expenses'!#REF!</definedName>
    <definedName name="_C000115">#REF!</definedName>
    <definedName name="_C000116" localSheetId="7">#REF!</definedName>
    <definedName name="_C000116" localSheetId="8">'C - Non-ISS Expenses'!#REF!</definedName>
    <definedName name="_C000116">#REF!</definedName>
    <definedName name="_C000117" localSheetId="7">#REF!</definedName>
    <definedName name="_C000117" localSheetId="8">'C - Non-ISS Expenses'!#REF!</definedName>
    <definedName name="_C000117">#REF!</definedName>
    <definedName name="_C000118" localSheetId="7">#REF!</definedName>
    <definedName name="_C000118" localSheetId="8">'C - Non-ISS Expenses'!#REF!</definedName>
    <definedName name="_C000118">#REF!</definedName>
    <definedName name="_C000119" localSheetId="7">#REF!</definedName>
    <definedName name="_C000119" localSheetId="8">'C - Non-ISS Expenses'!#REF!</definedName>
    <definedName name="_C000119">#REF!</definedName>
    <definedName name="_C000120" localSheetId="7">#REF!</definedName>
    <definedName name="_C000120" localSheetId="8">'C - Non-ISS Expenses'!#REF!</definedName>
    <definedName name="_C000120">#REF!</definedName>
    <definedName name="_C000121" localSheetId="7">#REF!</definedName>
    <definedName name="_C000121" localSheetId="8">'C - Non-ISS Expenses'!#REF!</definedName>
    <definedName name="_C000121">#REF!</definedName>
    <definedName name="_C000122" localSheetId="7">#REF!</definedName>
    <definedName name="_C000122" localSheetId="8">'C - Non-ISS Expenses'!#REF!</definedName>
    <definedName name="_C000122">#REF!</definedName>
    <definedName name="_C000123" localSheetId="7">#REF!</definedName>
    <definedName name="_C000123" localSheetId="8">'C - Non-ISS Expenses'!#REF!</definedName>
    <definedName name="_C000123">#REF!</definedName>
    <definedName name="_C000124" localSheetId="7">#REF!</definedName>
    <definedName name="_C000124" localSheetId="8">'C - Non-ISS Expenses'!#REF!</definedName>
    <definedName name="_C000124">#REF!</definedName>
    <definedName name="_C000125" localSheetId="7">#REF!</definedName>
    <definedName name="_C000125" localSheetId="8">'C - Non-ISS Expenses'!#REF!</definedName>
    <definedName name="_C000125">#REF!</definedName>
    <definedName name="_C000126" localSheetId="7">#REF!</definedName>
    <definedName name="_C000126" localSheetId="8">'C - Non-ISS Expenses'!#REF!</definedName>
    <definedName name="_C000126">#REF!</definedName>
    <definedName name="_C000127" localSheetId="7">#REF!</definedName>
    <definedName name="_C000127" localSheetId="8">'C - Non-ISS Expenses'!#REF!</definedName>
    <definedName name="_C000127">#REF!</definedName>
    <definedName name="_C000128" localSheetId="7">#REF!</definedName>
    <definedName name="_C000128" localSheetId="8">'C - Non-ISS Expenses'!#REF!</definedName>
    <definedName name="_C000128">#REF!</definedName>
    <definedName name="_C000129" localSheetId="7">#REF!</definedName>
    <definedName name="_C000129" localSheetId="8">'C - Non-ISS Expenses'!#REF!</definedName>
    <definedName name="_C000129">#REF!</definedName>
    <definedName name="_C000130" localSheetId="7">#REF!</definedName>
    <definedName name="_C000130" localSheetId="8">'C - Non-ISS Expenses'!#REF!</definedName>
    <definedName name="_C000130">#REF!</definedName>
    <definedName name="_C000131" localSheetId="7">#REF!</definedName>
    <definedName name="_C000131" localSheetId="8">'C - Non-ISS Expenses'!#REF!</definedName>
    <definedName name="_C000131">#REF!</definedName>
    <definedName name="_C000132" localSheetId="7">#REF!</definedName>
    <definedName name="_C000132" localSheetId="8">'C - Non-ISS Expenses'!#REF!</definedName>
    <definedName name="_C000132">#REF!</definedName>
    <definedName name="_C000133" localSheetId="7">#REF!</definedName>
    <definedName name="_C000133" localSheetId="8">'C - Non-ISS Expenses'!#REF!</definedName>
    <definedName name="_C000133">#REF!</definedName>
    <definedName name="_C000134" localSheetId="7">#REF!</definedName>
    <definedName name="_C000134" localSheetId="8">'C - Non-ISS Expenses'!#REF!</definedName>
    <definedName name="_C000134">#REF!</definedName>
    <definedName name="_C000135" localSheetId="7">#REF!</definedName>
    <definedName name="_C000135" localSheetId="8">'C - Non-ISS Expenses'!#REF!</definedName>
    <definedName name="_C000135">#REF!</definedName>
    <definedName name="_C000136" localSheetId="7">#REF!</definedName>
    <definedName name="_C000136" localSheetId="8">'C - Non-ISS Expenses'!#REF!</definedName>
    <definedName name="_C000136">#REF!</definedName>
    <definedName name="_C000137" localSheetId="7">#REF!</definedName>
    <definedName name="_C000137" localSheetId="8">'C - Non-ISS Expenses'!#REF!</definedName>
    <definedName name="_C000137">#REF!</definedName>
    <definedName name="_C000138" localSheetId="7">#REF!</definedName>
    <definedName name="_C000138" localSheetId="8">'C - Non-ISS Expenses'!#REF!</definedName>
    <definedName name="_C000138">#REF!</definedName>
    <definedName name="_C000139" localSheetId="7">#REF!</definedName>
    <definedName name="_C000139" localSheetId="8">'C - Non-ISS Expenses'!#REF!</definedName>
    <definedName name="_C000139">#REF!</definedName>
    <definedName name="_C000140" localSheetId="7">#REF!</definedName>
    <definedName name="_C000140" localSheetId="8">'C - Non-ISS Expenses'!#REF!</definedName>
    <definedName name="_C000140">#REF!</definedName>
    <definedName name="_C000141" localSheetId="7">#REF!</definedName>
    <definedName name="_C000141" localSheetId="8">'C - Non-ISS Expenses'!#REF!</definedName>
    <definedName name="_C000141">#REF!</definedName>
    <definedName name="_C000142" localSheetId="7">#REF!</definedName>
    <definedName name="_C000142" localSheetId="8">'C - Non-ISS Expenses'!#REF!</definedName>
    <definedName name="_C000142">#REF!</definedName>
    <definedName name="_C000143" localSheetId="7">#REF!</definedName>
    <definedName name="_C000143" localSheetId="8">'C - Non-ISS Expenses'!#REF!</definedName>
    <definedName name="_C000143">#REF!</definedName>
    <definedName name="_C000144" localSheetId="7">#REF!</definedName>
    <definedName name="_C000144" localSheetId="8">'C - Non-ISS Expenses'!#REF!</definedName>
    <definedName name="_C000144">#REF!</definedName>
    <definedName name="_C000145" localSheetId="7">#REF!</definedName>
    <definedName name="_C000145" localSheetId="8">'C - Non-ISS Expenses'!#REF!</definedName>
    <definedName name="_C000145">#REF!</definedName>
    <definedName name="_C000146" localSheetId="7">#REF!</definedName>
    <definedName name="_C000146" localSheetId="8">'C - Non-ISS Expenses'!#REF!</definedName>
    <definedName name="_C000146">#REF!</definedName>
    <definedName name="_C000147" localSheetId="7">#REF!</definedName>
    <definedName name="_C000147" localSheetId="8">'C - Non-ISS Expenses'!#REF!</definedName>
    <definedName name="_C000147">#REF!</definedName>
    <definedName name="_C000148" localSheetId="7">#REF!</definedName>
    <definedName name="_C000148" localSheetId="8">'C - Non-ISS Expenses'!#REF!</definedName>
    <definedName name="_C000148">#REF!</definedName>
    <definedName name="_C000149" localSheetId="7">#REF!</definedName>
    <definedName name="_C000149" localSheetId="8">'C - Non-ISS Expenses'!#REF!</definedName>
    <definedName name="_C000149">#REF!</definedName>
    <definedName name="_C000150" localSheetId="7">#REF!</definedName>
    <definedName name="_C000150" localSheetId="8">'C - Non-ISS Expenses'!#REF!</definedName>
    <definedName name="_C000150">#REF!</definedName>
    <definedName name="_C000151" localSheetId="7">#REF!</definedName>
    <definedName name="_C000151" localSheetId="8">'C - Non-ISS Expenses'!#REF!</definedName>
    <definedName name="_C000151">#REF!</definedName>
    <definedName name="_C000152" localSheetId="7">#REF!</definedName>
    <definedName name="_C000152" localSheetId="8">'C - Non-ISS Expenses'!#REF!</definedName>
    <definedName name="_C000152">#REF!</definedName>
    <definedName name="_C000153" localSheetId="7">#REF!</definedName>
    <definedName name="_C000153" localSheetId="8">'C - Non-ISS Expenses'!#REF!</definedName>
    <definedName name="_C000153">#REF!</definedName>
    <definedName name="_C000154" localSheetId="7">#REF!</definedName>
    <definedName name="_C000154" localSheetId="8">'C - Non-ISS Expenses'!#REF!</definedName>
    <definedName name="_C000154">#REF!</definedName>
    <definedName name="_C000155" localSheetId="7">#REF!</definedName>
    <definedName name="_C000155" localSheetId="8">'C - Non-ISS Expenses'!#REF!</definedName>
    <definedName name="_C000155">#REF!</definedName>
    <definedName name="_C000156" localSheetId="7">#REF!</definedName>
    <definedName name="_C000156" localSheetId="8">'C - Non-ISS Expenses'!#REF!</definedName>
    <definedName name="_C000156">#REF!</definedName>
    <definedName name="_C000157" localSheetId="7">#REF!</definedName>
    <definedName name="_C000157" localSheetId="8">'C - Non-ISS Expenses'!#REF!</definedName>
    <definedName name="_C000157">#REF!</definedName>
    <definedName name="_C000158" localSheetId="7">#REF!</definedName>
    <definedName name="_C000158" localSheetId="8">'C - Non-ISS Expenses'!#REF!</definedName>
    <definedName name="_C000158">#REF!</definedName>
    <definedName name="_C000159" localSheetId="7">#REF!</definedName>
    <definedName name="_C000159" localSheetId="8">'C - Non-ISS Expenses'!#REF!</definedName>
    <definedName name="_C000159">#REF!</definedName>
    <definedName name="_C000160" localSheetId="7">#REF!</definedName>
    <definedName name="_C000160" localSheetId="8">'C - Non-ISS Expenses'!#REF!</definedName>
    <definedName name="_C000160">#REF!</definedName>
    <definedName name="_C000161" localSheetId="7">#REF!</definedName>
    <definedName name="_C000161" localSheetId="8">'C - Non-ISS Expenses'!#REF!</definedName>
    <definedName name="_C000161">#REF!</definedName>
    <definedName name="_C000162" localSheetId="7">#REF!</definedName>
    <definedName name="_C000162" localSheetId="8">'C - Non-ISS Expenses'!#REF!</definedName>
    <definedName name="_C000162">#REF!</definedName>
    <definedName name="_C000163" localSheetId="7">#REF!</definedName>
    <definedName name="_C000163" localSheetId="8">'C - Non-ISS Expenses'!#REF!</definedName>
    <definedName name="_C000163">#REF!</definedName>
    <definedName name="_C000164" localSheetId="7">#REF!</definedName>
    <definedName name="_C000164" localSheetId="8">'C - Non-ISS Expenses'!#REF!</definedName>
    <definedName name="_C000164">#REF!</definedName>
    <definedName name="_C000165" localSheetId="7">#REF!</definedName>
    <definedName name="_C000165" localSheetId="8">'C - Non-ISS Expenses'!#REF!</definedName>
    <definedName name="_C000165">#REF!</definedName>
    <definedName name="_C000166" localSheetId="7">#REF!</definedName>
    <definedName name="_C000166" localSheetId="8">'C - Non-ISS Expenses'!#REF!</definedName>
    <definedName name="_C000166">#REF!</definedName>
    <definedName name="_C000167" localSheetId="7">#REF!</definedName>
    <definedName name="_C000167" localSheetId="8">'C - Non-ISS Expenses'!#REF!</definedName>
    <definedName name="_C000167">#REF!</definedName>
    <definedName name="_C000168" localSheetId="7">#REF!</definedName>
    <definedName name="_C000168" localSheetId="8">'C - Non-ISS Expenses'!#REF!</definedName>
    <definedName name="_C000168">#REF!</definedName>
    <definedName name="_C000169" localSheetId="7">#REF!</definedName>
    <definedName name="_C000169" localSheetId="8">'C - Non-ISS Expenses'!#REF!</definedName>
    <definedName name="_C000169">#REF!</definedName>
    <definedName name="_C000170" localSheetId="7">#REF!</definedName>
    <definedName name="_C000170" localSheetId="8">'C - Non-ISS Expenses'!#REF!</definedName>
    <definedName name="_C000170">#REF!</definedName>
    <definedName name="_C000171" localSheetId="7">#REF!</definedName>
    <definedName name="_C000171" localSheetId="8">'C - Non-ISS Expenses'!#REF!</definedName>
    <definedName name="_C000171">#REF!</definedName>
    <definedName name="_C000172" localSheetId="7">#REF!</definedName>
    <definedName name="_C000172" localSheetId="8">'C - Non-ISS Expenses'!#REF!</definedName>
    <definedName name="_C000172">#REF!</definedName>
    <definedName name="_C000173" localSheetId="7">#REF!</definedName>
    <definedName name="_C000173" localSheetId="8">'C - Non-ISS Expenses'!#REF!</definedName>
    <definedName name="_C000173">#REF!</definedName>
    <definedName name="_C000174" localSheetId="7">#REF!</definedName>
    <definedName name="_C000174" localSheetId="8">'C - Non-ISS Expenses'!#REF!</definedName>
    <definedName name="_C000174">#REF!</definedName>
    <definedName name="_C000175" localSheetId="7">#REF!</definedName>
    <definedName name="_C000175" localSheetId="8">'C - Non-ISS Expenses'!#REF!</definedName>
    <definedName name="_C000175">#REF!</definedName>
    <definedName name="_C000176" localSheetId="7">#REF!</definedName>
    <definedName name="_C000176" localSheetId="8">'C - Non-ISS Expenses'!#REF!</definedName>
    <definedName name="_C000176">#REF!</definedName>
    <definedName name="_C000177" localSheetId="7">#REF!</definedName>
    <definedName name="_C000177" localSheetId="8">'C - Non-ISS Expenses'!#REF!</definedName>
    <definedName name="_C000177">#REF!</definedName>
    <definedName name="_C000178" localSheetId="7">#REF!</definedName>
    <definedName name="_C000178" localSheetId="8">'C - Non-ISS Expenses'!#REF!</definedName>
    <definedName name="_C000178">#REF!</definedName>
    <definedName name="_C000179" localSheetId="7">#REF!</definedName>
    <definedName name="_C000179" localSheetId="8">'C - Non-ISS Expenses'!#REF!</definedName>
    <definedName name="_C000179">#REF!</definedName>
    <definedName name="_C000180" localSheetId="7">#REF!</definedName>
    <definedName name="_C000180" localSheetId="8">'C - Non-ISS Expenses'!#REF!</definedName>
    <definedName name="_C000180">#REF!</definedName>
    <definedName name="_C000181" localSheetId="7">#REF!</definedName>
    <definedName name="_C000181" localSheetId="8">'C - Non-ISS Expenses'!#REF!</definedName>
    <definedName name="_C000181">#REF!</definedName>
    <definedName name="_C000182" localSheetId="7">#REF!</definedName>
    <definedName name="_C000182" localSheetId="8">'C - Non-ISS Expenses'!#REF!</definedName>
    <definedName name="_C000182">#REF!</definedName>
    <definedName name="_C000183" localSheetId="7">#REF!</definedName>
    <definedName name="_C000183" localSheetId="8">'C - Non-ISS Expenses'!#REF!</definedName>
    <definedName name="_C000183">#REF!</definedName>
    <definedName name="_C000184" localSheetId="7">#REF!</definedName>
    <definedName name="_C000184" localSheetId="8">'C - Non-ISS Expenses'!#REF!</definedName>
    <definedName name="_C000184">#REF!</definedName>
    <definedName name="_C000185" localSheetId="7">#REF!</definedName>
    <definedName name="_C000185" localSheetId="8">'C - Non-ISS Expenses'!#REF!</definedName>
    <definedName name="_C000185">#REF!</definedName>
    <definedName name="_C000186" localSheetId="7">#REF!</definedName>
    <definedName name="_C000186" localSheetId="8">'C - Non-ISS Expenses'!#REF!</definedName>
    <definedName name="_C000186">#REF!</definedName>
    <definedName name="_C000187" localSheetId="7">#REF!</definedName>
    <definedName name="_C000187" localSheetId="8">'C - Non-ISS Expenses'!#REF!</definedName>
    <definedName name="_C000187">#REF!</definedName>
    <definedName name="_C000188" localSheetId="7">#REF!</definedName>
    <definedName name="_C000188" localSheetId="8">'C - Non-ISS Expenses'!#REF!</definedName>
    <definedName name="_C000188">#REF!</definedName>
    <definedName name="_C000189" localSheetId="7">#REF!</definedName>
    <definedName name="_C000189" localSheetId="8">'C - Non-ISS Expenses'!#REF!</definedName>
    <definedName name="_C000189">#REF!</definedName>
    <definedName name="_C000190" localSheetId="7">#REF!</definedName>
    <definedName name="_C000190" localSheetId="8">'C - Non-ISS Expenses'!#REF!</definedName>
    <definedName name="_C000190">#REF!</definedName>
    <definedName name="_C000191" localSheetId="7">#REF!</definedName>
    <definedName name="_C000191" localSheetId="8">'C - Non-ISS Expenses'!#REF!</definedName>
    <definedName name="_C000191">#REF!</definedName>
    <definedName name="_C000192" localSheetId="7">#REF!</definedName>
    <definedName name="_C000192" localSheetId="8">'C - Non-ISS Expenses'!#REF!</definedName>
    <definedName name="_C000192">#REF!</definedName>
    <definedName name="_C000193" localSheetId="7">#REF!</definedName>
    <definedName name="_C000193" localSheetId="8">'C - Non-ISS Expenses'!#REF!</definedName>
    <definedName name="_C000193">#REF!</definedName>
    <definedName name="_C000194" localSheetId="7">#REF!</definedName>
    <definedName name="_C000194" localSheetId="8">'C - Non-ISS Expenses'!#REF!</definedName>
    <definedName name="_C000194">#REF!</definedName>
    <definedName name="_C000195" localSheetId="7">#REF!</definedName>
    <definedName name="_C000195" localSheetId="8">'C - Non-ISS Expenses'!#REF!</definedName>
    <definedName name="_C000195">#REF!</definedName>
    <definedName name="_C000196" localSheetId="7">#REF!</definedName>
    <definedName name="_C000196" localSheetId="8">'C - Non-ISS Expenses'!#REF!</definedName>
    <definedName name="_C000196">#REF!</definedName>
    <definedName name="_C000197" localSheetId="7">#REF!</definedName>
    <definedName name="_C000197" localSheetId="8">'C - Non-ISS Expenses'!#REF!</definedName>
    <definedName name="_C000197">#REF!</definedName>
    <definedName name="_C000198" localSheetId="7">#REF!</definedName>
    <definedName name="_C000198" localSheetId="8">'C - Non-ISS Expenses'!#REF!</definedName>
    <definedName name="_C000198">#REF!</definedName>
    <definedName name="_C000199" localSheetId="7">#REF!</definedName>
    <definedName name="_C000199" localSheetId="8">'C - Non-ISS Expenses'!#REF!</definedName>
    <definedName name="_C000199">#REF!</definedName>
    <definedName name="_C000200" localSheetId="7">#REF!</definedName>
    <definedName name="_C000200" localSheetId="8">'C - Non-ISS Expenses'!#REF!</definedName>
    <definedName name="_C000200">#REF!</definedName>
    <definedName name="_C000201" localSheetId="7">#REF!</definedName>
    <definedName name="_C000201" localSheetId="8">'C - Non-ISS Expenses'!#REF!</definedName>
    <definedName name="_C000201">#REF!</definedName>
    <definedName name="_C000202" localSheetId="7">#REF!</definedName>
    <definedName name="_C000202" localSheetId="8">'C - Non-ISS Expenses'!#REF!</definedName>
    <definedName name="_C000202">#REF!</definedName>
    <definedName name="_C000203" localSheetId="7">#REF!</definedName>
    <definedName name="_C000203" localSheetId="8">'C - Non-ISS Expenses'!#REF!</definedName>
    <definedName name="_C000203">#REF!</definedName>
    <definedName name="_C000204" localSheetId="7">#REF!</definedName>
    <definedName name="_C000204" localSheetId="8">'C - Non-ISS Expenses'!#REF!</definedName>
    <definedName name="_C000204">#REF!</definedName>
    <definedName name="_C000205" localSheetId="7">#REF!</definedName>
    <definedName name="_C000205" localSheetId="8">'C - Non-ISS Expenses'!#REF!</definedName>
    <definedName name="_C000205">#REF!</definedName>
    <definedName name="_C000206" localSheetId="7">#REF!</definedName>
    <definedName name="_C000206" localSheetId="8">'C - Non-ISS Expenses'!#REF!</definedName>
    <definedName name="_C000206">#REF!</definedName>
    <definedName name="_C000207" localSheetId="7">#REF!</definedName>
    <definedName name="_C000207" localSheetId="8">'C - Non-ISS Expenses'!#REF!</definedName>
    <definedName name="_C000207">#REF!</definedName>
    <definedName name="_C000208" localSheetId="7">#REF!</definedName>
    <definedName name="_C000208" localSheetId="8">'C - Non-ISS Expenses'!#REF!</definedName>
    <definedName name="_C000208">#REF!</definedName>
    <definedName name="_C000209" localSheetId="7">#REF!</definedName>
    <definedName name="_C000209" localSheetId="8">'C - Non-ISS Expenses'!#REF!</definedName>
    <definedName name="_C000209">#REF!</definedName>
    <definedName name="_C000210" localSheetId="7">#REF!</definedName>
    <definedName name="_C000210" localSheetId="8">'C - Non-ISS Expenses'!#REF!</definedName>
    <definedName name="_C000210">#REF!</definedName>
    <definedName name="_C000211" localSheetId="7">#REF!</definedName>
    <definedName name="_C000211" localSheetId="8">'C - Non-ISS Expenses'!#REF!</definedName>
    <definedName name="_C000211">#REF!</definedName>
    <definedName name="_C000212" localSheetId="7">#REF!</definedName>
    <definedName name="_C000212" localSheetId="8">'C - Non-ISS Expenses'!#REF!</definedName>
    <definedName name="_C000212">#REF!</definedName>
    <definedName name="_C000213" localSheetId="7">#REF!</definedName>
    <definedName name="_C000213" localSheetId="8">'C - Non-ISS Expenses'!#REF!</definedName>
    <definedName name="_C000213">#REF!</definedName>
    <definedName name="_C000214" localSheetId="7">#REF!</definedName>
    <definedName name="_C000214" localSheetId="8">'C - Non-ISS Expenses'!#REF!</definedName>
    <definedName name="_C000214">#REF!</definedName>
    <definedName name="_C000215" localSheetId="7">#REF!</definedName>
    <definedName name="_C000215" localSheetId="8">'C - Non-ISS Expenses'!#REF!</definedName>
    <definedName name="_C000215">#REF!</definedName>
    <definedName name="_C000216" localSheetId="7">#REF!</definedName>
    <definedName name="_C000216" localSheetId="8">'C - Non-ISS Expenses'!#REF!</definedName>
    <definedName name="_C000216">#REF!</definedName>
    <definedName name="_C000217" localSheetId="7">#REF!</definedName>
    <definedName name="_C000217" localSheetId="8">'C - Non-ISS Expenses'!#REF!</definedName>
    <definedName name="_C000217">#REF!</definedName>
    <definedName name="_C000218" localSheetId="7">#REF!</definedName>
    <definedName name="_C000218" localSheetId="8">'C - Non-ISS Expenses'!#REF!</definedName>
    <definedName name="_C000218">#REF!</definedName>
    <definedName name="_C000219" localSheetId="7">#REF!</definedName>
    <definedName name="_C000219" localSheetId="8">'C - Non-ISS Expenses'!#REF!</definedName>
    <definedName name="_C000219">#REF!</definedName>
    <definedName name="_C000220" localSheetId="7">#REF!</definedName>
    <definedName name="_C000220" localSheetId="8">'C - Non-ISS Expenses'!#REF!</definedName>
    <definedName name="_C000220">#REF!</definedName>
    <definedName name="_C000221" localSheetId="7">#REF!</definedName>
    <definedName name="_C000221" localSheetId="8">'C - Non-ISS Expenses'!#REF!</definedName>
    <definedName name="_C000221">#REF!</definedName>
    <definedName name="_C000222" localSheetId="7">#REF!</definedName>
    <definedName name="_C000222" localSheetId="8">'C - Non-ISS Expenses'!#REF!</definedName>
    <definedName name="_C000222">#REF!</definedName>
    <definedName name="_C000223" localSheetId="7">#REF!</definedName>
    <definedName name="_C000223" localSheetId="8">'C - Non-ISS Expenses'!#REF!</definedName>
    <definedName name="_C000223">#REF!</definedName>
    <definedName name="_C000224" localSheetId="7">#REF!</definedName>
    <definedName name="_C000224" localSheetId="8">'C - Non-ISS Expenses'!#REF!</definedName>
    <definedName name="_C000224">#REF!</definedName>
    <definedName name="_C000225" localSheetId="7">#REF!</definedName>
    <definedName name="_C000225" localSheetId="8">'C - Non-ISS Expenses'!#REF!</definedName>
    <definedName name="_C000225">#REF!</definedName>
    <definedName name="_C000226" localSheetId="7">#REF!</definedName>
    <definedName name="_C000226" localSheetId="8">'C - Non-ISS Expenses'!#REF!</definedName>
    <definedName name="_C000226">#REF!</definedName>
    <definedName name="_C000227" localSheetId="7">#REF!</definedName>
    <definedName name="_C000227" localSheetId="8">'C - Non-ISS Expenses'!#REF!</definedName>
    <definedName name="_C000227">#REF!</definedName>
    <definedName name="_C000228" localSheetId="7">#REF!</definedName>
    <definedName name="_C000228" localSheetId="8">'C - Non-ISS Expenses'!#REF!</definedName>
    <definedName name="_C000228">#REF!</definedName>
    <definedName name="_C000229" localSheetId="7">#REF!</definedName>
    <definedName name="_C000229" localSheetId="8">'C - Non-ISS Expenses'!#REF!</definedName>
    <definedName name="_C000229">#REF!</definedName>
    <definedName name="_C000230" localSheetId="7">#REF!</definedName>
    <definedName name="_C000230" localSheetId="8">'C - Non-ISS Expenses'!#REF!</definedName>
    <definedName name="_C000230">#REF!</definedName>
    <definedName name="_C000231" localSheetId="7">#REF!</definedName>
    <definedName name="_C000231" localSheetId="8">'C - Non-ISS Expenses'!#REF!</definedName>
    <definedName name="_C000231">#REF!</definedName>
    <definedName name="_C000232" localSheetId="7">#REF!</definedName>
    <definedName name="_C000232" localSheetId="8">'C - Non-ISS Expenses'!#REF!</definedName>
    <definedName name="_C000232">#REF!</definedName>
    <definedName name="_C000233" localSheetId="7">#REF!</definedName>
    <definedName name="_C000233" localSheetId="8">'C - Non-ISS Expenses'!#REF!</definedName>
    <definedName name="_C000233">#REF!</definedName>
    <definedName name="_C000234" localSheetId="7">#REF!</definedName>
    <definedName name="_C000234" localSheetId="8">'C - Non-ISS Expenses'!#REF!</definedName>
    <definedName name="_C000234">#REF!</definedName>
    <definedName name="_C000235" localSheetId="7">#REF!</definedName>
    <definedName name="_C000235" localSheetId="8">'C - Non-ISS Expenses'!#REF!</definedName>
    <definedName name="_C000235">#REF!</definedName>
    <definedName name="_C000236" localSheetId="7">#REF!</definedName>
    <definedName name="_C000236" localSheetId="8">'C - Non-ISS Expenses'!#REF!</definedName>
    <definedName name="_C000236">#REF!</definedName>
    <definedName name="_C000237" localSheetId="7">#REF!</definedName>
    <definedName name="_C000237" localSheetId="8">'C - Non-ISS Expenses'!#REF!</definedName>
    <definedName name="_C000237">#REF!</definedName>
    <definedName name="_C000238" localSheetId="7">#REF!</definedName>
    <definedName name="_C000238" localSheetId="8">'C - Non-ISS Expenses'!#REF!</definedName>
    <definedName name="_C000238">#REF!</definedName>
    <definedName name="_C000239" localSheetId="7">#REF!</definedName>
    <definedName name="_C000239" localSheetId="8">'C - Non-ISS Expenses'!#REF!</definedName>
    <definedName name="_C000239">#REF!</definedName>
    <definedName name="_C000240" localSheetId="7">#REF!</definedName>
    <definedName name="_C000240" localSheetId="8">'C - Non-ISS Expenses'!#REF!</definedName>
    <definedName name="_C000240">#REF!</definedName>
    <definedName name="_C000241" localSheetId="7">#REF!</definedName>
    <definedName name="_C000241" localSheetId="8">'C - Non-ISS Expenses'!#REF!</definedName>
    <definedName name="_C000241">#REF!</definedName>
    <definedName name="_C000242" localSheetId="7">#REF!</definedName>
    <definedName name="_C000242" localSheetId="8">'C - Non-ISS Expenses'!#REF!</definedName>
    <definedName name="_C000242">#REF!</definedName>
    <definedName name="_C000243" localSheetId="7">#REF!</definedName>
    <definedName name="_C000243" localSheetId="8">'C - Non-ISS Expenses'!#REF!</definedName>
    <definedName name="_C000243">#REF!</definedName>
    <definedName name="_C000244" localSheetId="7">#REF!</definedName>
    <definedName name="_C000244" localSheetId="8">'C - Non-ISS Expenses'!#REF!</definedName>
    <definedName name="_C000244">#REF!</definedName>
    <definedName name="_C000245" localSheetId="7">#REF!</definedName>
    <definedName name="_C000245" localSheetId="8">'C - Non-ISS Expenses'!#REF!</definedName>
    <definedName name="_C000245">#REF!</definedName>
    <definedName name="_C000246" localSheetId="7">#REF!</definedName>
    <definedName name="_C000246" localSheetId="8">'C - Non-ISS Expenses'!#REF!</definedName>
    <definedName name="_C000246">#REF!</definedName>
    <definedName name="_C000247" localSheetId="7">#REF!</definedName>
    <definedName name="_C000247" localSheetId="8">'C - Non-ISS Expenses'!#REF!</definedName>
    <definedName name="_C000247">#REF!</definedName>
    <definedName name="_C000248" localSheetId="7">#REF!</definedName>
    <definedName name="_C000248" localSheetId="8">'C - Non-ISS Expenses'!#REF!</definedName>
    <definedName name="_C000248">#REF!</definedName>
    <definedName name="_C000249" localSheetId="7">#REF!</definedName>
    <definedName name="_C000249" localSheetId="8">'C - Non-ISS Expenses'!#REF!</definedName>
    <definedName name="_C000249">#REF!</definedName>
    <definedName name="_C000250" localSheetId="7">#REF!</definedName>
    <definedName name="_C000250" localSheetId="8">'C - Non-ISS Expenses'!#REF!</definedName>
    <definedName name="_C000250">#REF!</definedName>
    <definedName name="_C000251" localSheetId="7">#REF!</definedName>
    <definedName name="_C000251" localSheetId="8">'C - Non-ISS Expenses'!#REF!</definedName>
    <definedName name="_C000251">#REF!</definedName>
    <definedName name="_C000252" localSheetId="7">#REF!</definedName>
    <definedName name="_C000252" localSheetId="8">'C - Non-ISS Expenses'!#REF!</definedName>
    <definedName name="_C000252">#REF!</definedName>
    <definedName name="_C000253" localSheetId="7">#REF!</definedName>
    <definedName name="_C000253" localSheetId="8">'C - Non-ISS Expenses'!#REF!</definedName>
    <definedName name="_C000253">#REF!</definedName>
    <definedName name="_C000254" localSheetId="7">#REF!</definedName>
    <definedName name="_C000254" localSheetId="8">'C - Non-ISS Expenses'!#REF!</definedName>
    <definedName name="_C000254">#REF!</definedName>
    <definedName name="_C000255" localSheetId="7">#REF!</definedName>
    <definedName name="_C000255" localSheetId="8">'C - Non-ISS Expenses'!#REF!</definedName>
    <definedName name="_C000255">#REF!</definedName>
    <definedName name="_C000256" localSheetId="7">#REF!</definedName>
    <definedName name="_C000256" localSheetId="8">'C - Non-ISS Expenses'!#REF!</definedName>
    <definedName name="_C000256">#REF!</definedName>
    <definedName name="_C000257" localSheetId="7">#REF!</definedName>
    <definedName name="_C000257" localSheetId="8">'C - Non-ISS Expenses'!#REF!</definedName>
    <definedName name="_C000257">#REF!</definedName>
    <definedName name="_C000258" localSheetId="7">#REF!</definedName>
    <definedName name="_C000258" localSheetId="8">'C - Non-ISS Expenses'!#REF!</definedName>
    <definedName name="_C000258">#REF!</definedName>
    <definedName name="_C000259" localSheetId="7">#REF!</definedName>
    <definedName name="_C000259" localSheetId="8">'C - Non-ISS Expenses'!#REF!</definedName>
    <definedName name="_C000259">#REF!</definedName>
    <definedName name="_C000260" localSheetId="7">#REF!</definedName>
    <definedName name="_C000260" localSheetId="8">'C - Non-ISS Expenses'!#REF!</definedName>
    <definedName name="_C000260">#REF!</definedName>
    <definedName name="_C000261" localSheetId="7">#REF!</definedName>
    <definedName name="_C000261" localSheetId="8">'C - Non-ISS Expenses'!#REF!</definedName>
    <definedName name="_C000261">#REF!</definedName>
    <definedName name="_C000262" localSheetId="7">#REF!</definedName>
    <definedName name="_C000262" localSheetId="8">'C - Non-ISS Expenses'!#REF!</definedName>
    <definedName name="_C000262">#REF!</definedName>
    <definedName name="_C000263" localSheetId="7">#REF!</definedName>
    <definedName name="_C000263" localSheetId="8">'C - Non-ISS Expenses'!#REF!</definedName>
    <definedName name="_C000263">#REF!</definedName>
    <definedName name="_C000264" localSheetId="7">#REF!</definedName>
    <definedName name="_C000264" localSheetId="8">'C - Non-ISS Expenses'!#REF!</definedName>
    <definedName name="_C000264">#REF!</definedName>
    <definedName name="_C000265" localSheetId="7">#REF!</definedName>
    <definedName name="_C000265" localSheetId="8">'C - Non-ISS Expenses'!#REF!</definedName>
    <definedName name="_C000265">#REF!</definedName>
    <definedName name="_C000266" localSheetId="7">#REF!</definedName>
    <definedName name="_C000266" localSheetId="8">'C - Non-ISS Expenses'!#REF!</definedName>
    <definedName name="_C000266">#REF!</definedName>
    <definedName name="_C000267" localSheetId="7">#REF!</definedName>
    <definedName name="_C000267" localSheetId="8">'C - Non-ISS Expenses'!#REF!</definedName>
    <definedName name="_C000267">#REF!</definedName>
    <definedName name="_C000268" localSheetId="7">#REF!</definedName>
    <definedName name="_C000268" localSheetId="8">'C - Non-ISS Expenses'!#REF!</definedName>
    <definedName name="_C000268">#REF!</definedName>
    <definedName name="_C000269" localSheetId="7">#REF!</definedName>
    <definedName name="_C000269" localSheetId="8">'C - Non-ISS Expenses'!#REF!</definedName>
    <definedName name="_C000269">#REF!</definedName>
    <definedName name="_C000270" localSheetId="7">#REF!</definedName>
    <definedName name="_C000270" localSheetId="8">'C - Non-ISS Expenses'!#REF!</definedName>
    <definedName name="_C000270">#REF!</definedName>
    <definedName name="_C000271" localSheetId="7">#REF!</definedName>
    <definedName name="_C000271" localSheetId="8">'C - Non-ISS Expenses'!#REF!</definedName>
    <definedName name="_C000271">#REF!</definedName>
    <definedName name="_C000272" localSheetId="7">#REF!</definedName>
    <definedName name="_C000272" localSheetId="8">'C - Non-ISS Expenses'!#REF!</definedName>
    <definedName name="_C000272">#REF!</definedName>
    <definedName name="_C000273" localSheetId="7">#REF!</definedName>
    <definedName name="_C000273" localSheetId="8">'C - Non-ISS Expenses'!#REF!</definedName>
    <definedName name="_C000273">#REF!</definedName>
    <definedName name="_C000274" localSheetId="7">#REF!</definedName>
    <definedName name="_C000274" localSheetId="8">'C - Non-ISS Expenses'!#REF!</definedName>
    <definedName name="_C000274">#REF!</definedName>
    <definedName name="_C000275" localSheetId="7">#REF!</definedName>
    <definedName name="_C000275" localSheetId="8">'C - Non-ISS Expenses'!$E$39</definedName>
    <definedName name="_C000275">#REF!</definedName>
    <definedName name="_C000276" localSheetId="7">#REF!</definedName>
    <definedName name="_C000276" localSheetId="8">'C - Non-ISS Expenses'!$F$39</definedName>
    <definedName name="_C000276">#REF!</definedName>
    <definedName name="_C000277" localSheetId="7">#REF!</definedName>
    <definedName name="_C000277" localSheetId="8">'C - Non-ISS Expenses'!$G$39</definedName>
    <definedName name="_C000277">#REF!</definedName>
    <definedName name="_C000278" localSheetId="7">#REF!</definedName>
    <definedName name="_C000278" localSheetId="8">'C - Non-ISS Expenses'!#REF!</definedName>
    <definedName name="_C000278">#REF!</definedName>
    <definedName name="_C000279" localSheetId="7">#REF!</definedName>
    <definedName name="_C000279" localSheetId="8">'C - Non-ISS Expenses'!#REF!</definedName>
    <definedName name="_C000279">#REF!</definedName>
    <definedName name="_C000280" localSheetId="7">#REF!</definedName>
    <definedName name="_C000280" localSheetId="8">'C - Non-ISS Expenses'!$H$39</definedName>
    <definedName name="_C000280">#REF!</definedName>
    <definedName name="_C000281" localSheetId="7">#REF!</definedName>
    <definedName name="_C000281" localSheetId="8">'C - Non-ISS Expenses'!#REF!</definedName>
    <definedName name="_C000281">#REF!</definedName>
    <definedName name="_C000282" localSheetId="7">#REF!</definedName>
    <definedName name="_C000282" localSheetId="8">'C - Non-ISS Expenses'!#REF!</definedName>
    <definedName name="_C000282">#REF!</definedName>
    <definedName name="_C000283" localSheetId="7">#REF!</definedName>
    <definedName name="_C000283" localSheetId="8">'C - Non-ISS Expenses'!#REF!</definedName>
    <definedName name="_C000283">#REF!</definedName>
    <definedName name="_C000284" localSheetId="7">#REF!</definedName>
    <definedName name="_C000284" localSheetId="8">'C - Non-ISS Expenses'!#REF!</definedName>
    <definedName name="_C000284">#REF!</definedName>
    <definedName name="_C000285" localSheetId="7">#REF!</definedName>
    <definedName name="_C000285" localSheetId="8">'C - Non-ISS Expenses'!#REF!</definedName>
    <definedName name="_C000285">#REF!</definedName>
    <definedName name="_C000286" localSheetId="7">#REF!</definedName>
    <definedName name="_C000286" localSheetId="8">'C - Non-ISS Expenses'!#REF!</definedName>
    <definedName name="_C000286">#REF!</definedName>
    <definedName name="_C000287" localSheetId="7">#REF!</definedName>
    <definedName name="_C000287" localSheetId="8">'C - Non-ISS Expenses'!#REF!</definedName>
    <definedName name="_C000287">#REF!</definedName>
    <definedName name="_C000288" localSheetId="7">#REF!</definedName>
    <definedName name="_C000288" localSheetId="8">'C - Non-ISS Expenses'!#REF!</definedName>
    <definedName name="_C000288">#REF!</definedName>
    <definedName name="_C000289" localSheetId="7">#REF!</definedName>
    <definedName name="_C000289" localSheetId="8">'C - Non-ISS Expenses'!#REF!</definedName>
    <definedName name="_C000289">#REF!</definedName>
    <definedName name="_C000290" localSheetId="7">#REF!</definedName>
    <definedName name="_C000290" localSheetId="8">'C - Non-ISS Expenses'!#REF!</definedName>
    <definedName name="_C000290">#REF!</definedName>
    <definedName name="_C000291" localSheetId="7">#REF!</definedName>
    <definedName name="_C000291" localSheetId="8">'C - Non-ISS Expenses'!#REF!</definedName>
    <definedName name="_C000291">#REF!</definedName>
    <definedName name="_C000292" localSheetId="7">#REF!</definedName>
    <definedName name="_C000292" localSheetId="8">'C - Non-ISS Expenses'!#REF!</definedName>
    <definedName name="_C000292">#REF!</definedName>
    <definedName name="_C000293" localSheetId="7">#REF!</definedName>
    <definedName name="_C000293" localSheetId="8">'C - Non-ISS Expenses'!#REF!</definedName>
    <definedName name="_C000293">#REF!</definedName>
    <definedName name="_C000294" localSheetId="7">#REF!</definedName>
    <definedName name="_C000294" localSheetId="8">'C - Non-ISS Expenses'!#REF!</definedName>
    <definedName name="_C000294">#REF!</definedName>
    <definedName name="_C000295" localSheetId="7">#REF!</definedName>
    <definedName name="_C000295" localSheetId="8">'C - Non-ISS Expenses'!#REF!</definedName>
    <definedName name="_C000295">#REF!</definedName>
    <definedName name="_C000296" localSheetId="7">#REF!</definedName>
    <definedName name="_C000296" localSheetId="8">'C - Non-ISS Expenses'!#REF!</definedName>
    <definedName name="_C000296">#REF!</definedName>
    <definedName name="_C000297" localSheetId="7">#REF!</definedName>
    <definedName name="_C000297" localSheetId="8">'C - Non-ISS Expenses'!#REF!</definedName>
    <definedName name="_C000297">#REF!</definedName>
    <definedName name="_C000298" localSheetId="7">#REF!</definedName>
    <definedName name="_C000298" localSheetId="8">'C - Non-ISS Expenses'!#REF!</definedName>
    <definedName name="_C000298">#REF!</definedName>
    <definedName name="_C000299" localSheetId="7">#REF!</definedName>
    <definedName name="_C000299" localSheetId="8">'C - Non-ISS Expenses'!#REF!</definedName>
    <definedName name="_C000299">#REF!</definedName>
    <definedName name="_C000300" localSheetId="7">#REF!</definedName>
    <definedName name="_C000300" localSheetId="8">'C - Non-ISS Expenses'!#REF!</definedName>
    <definedName name="_C000300">#REF!</definedName>
    <definedName name="_C000301" localSheetId="7">#REF!</definedName>
    <definedName name="_C000301" localSheetId="8">'C - Non-ISS Expenses'!#REF!</definedName>
    <definedName name="_C000301">#REF!</definedName>
    <definedName name="_C000302" localSheetId="7">#REF!</definedName>
    <definedName name="_C000302" localSheetId="8">'C - Non-ISS Expenses'!#REF!</definedName>
    <definedName name="_C000302">#REF!</definedName>
    <definedName name="_C000303" localSheetId="7">#REF!</definedName>
    <definedName name="_C000303" localSheetId="8">'C - Non-ISS Expenses'!#REF!</definedName>
    <definedName name="_C000303">#REF!</definedName>
    <definedName name="_C000304" localSheetId="7">#REF!</definedName>
    <definedName name="_C000304" localSheetId="8">'C - Non-ISS Expenses'!#REF!</definedName>
    <definedName name="_C000304">#REF!</definedName>
    <definedName name="_C000305" localSheetId="7">#REF!</definedName>
    <definedName name="_C000305" localSheetId="8">'C - Non-ISS Expenses'!#REF!</definedName>
    <definedName name="_C000305">#REF!</definedName>
    <definedName name="_C000306" localSheetId="7">#REF!</definedName>
    <definedName name="_C000306" localSheetId="8">'C - Non-ISS Expenses'!#REF!</definedName>
    <definedName name="_C000306">#REF!</definedName>
    <definedName name="_C000307" localSheetId="7">#REF!</definedName>
    <definedName name="_C000307" localSheetId="8">'C - Non-ISS Expenses'!#REF!</definedName>
    <definedName name="_C000307">#REF!</definedName>
    <definedName name="_C000308" localSheetId="7">#REF!</definedName>
    <definedName name="_C000308" localSheetId="8">'C - Non-ISS Expenses'!#REF!</definedName>
    <definedName name="_C000308">#REF!</definedName>
    <definedName name="_C000309" localSheetId="7">#REF!</definedName>
    <definedName name="_C000309" localSheetId="8">'C - Non-ISS Expenses'!#REF!</definedName>
    <definedName name="_C000309">#REF!</definedName>
    <definedName name="_C000310" localSheetId="7">#REF!</definedName>
    <definedName name="_C000310" localSheetId="8">'C - Non-ISS Expenses'!#REF!</definedName>
    <definedName name="_C000310">#REF!</definedName>
    <definedName name="_C000311" localSheetId="7">#REF!</definedName>
    <definedName name="_C000311" localSheetId="8">'C - Non-ISS Expenses'!#REF!</definedName>
    <definedName name="_C000311">#REF!</definedName>
    <definedName name="_C000312" localSheetId="7">#REF!</definedName>
    <definedName name="_C000312" localSheetId="8">'C - Non-ISS Expenses'!#REF!</definedName>
    <definedName name="_C000312">#REF!</definedName>
    <definedName name="_C000313" localSheetId="7">#REF!</definedName>
    <definedName name="_C000313" localSheetId="8">'C - Non-ISS Expenses'!#REF!</definedName>
    <definedName name="_C000313">#REF!</definedName>
    <definedName name="_C000314" localSheetId="7">#REF!</definedName>
    <definedName name="_C000314" localSheetId="8">'C - Non-ISS Expenses'!#REF!</definedName>
    <definedName name="_C000314">#REF!</definedName>
    <definedName name="_C000315" localSheetId="7">#REF!</definedName>
    <definedName name="_C000315" localSheetId="8">'C - Non-ISS Expenses'!#REF!</definedName>
    <definedName name="_C000315">#REF!</definedName>
    <definedName name="_C000316" localSheetId="7">#REF!</definedName>
    <definedName name="_C000316" localSheetId="8">'C - Non-ISS Expenses'!#REF!</definedName>
    <definedName name="_C000316">#REF!</definedName>
    <definedName name="_C000317" localSheetId="7">#REF!</definedName>
    <definedName name="_C000317" localSheetId="8">'C - Non-ISS Expenses'!#REF!</definedName>
    <definedName name="_C000317">#REF!</definedName>
    <definedName name="_C000318" localSheetId="7">#REF!</definedName>
    <definedName name="_C000318" localSheetId="8">'C - Non-ISS Expenses'!#REF!</definedName>
    <definedName name="_C000318">#REF!</definedName>
    <definedName name="_C000319" localSheetId="7">#REF!</definedName>
    <definedName name="_C000319" localSheetId="8">'C - Non-ISS Expenses'!#REF!</definedName>
    <definedName name="_C000319">#REF!</definedName>
    <definedName name="_C000320" localSheetId="7">#REF!</definedName>
    <definedName name="_C000320" localSheetId="8">'C - Non-ISS Expenses'!#REF!</definedName>
    <definedName name="_C000320">#REF!</definedName>
    <definedName name="_C000321" localSheetId="7">#REF!</definedName>
    <definedName name="_C000321" localSheetId="8">'C - Non-ISS Expenses'!#REF!</definedName>
    <definedName name="_C000321">#REF!</definedName>
    <definedName name="_C000322" localSheetId="7">#REF!</definedName>
    <definedName name="_C000322" localSheetId="8">'C - Non-ISS Expenses'!#REF!</definedName>
    <definedName name="_C000322">#REF!</definedName>
    <definedName name="_C000323" localSheetId="7">#REF!</definedName>
    <definedName name="_C000323" localSheetId="8">'C - Non-ISS Expenses'!#REF!</definedName>
    <definedName name="_C000323">#REF!</definedName>
    <definedName name="_C000324" localSheetId="7">#REF!</definedName>
    <definedName name="_C000324" localSheetId="8">'C - Non-ISS Expenses'!#REF!</definedName>
    <definedName name="_C000324">#REF!</definedName>
    <definedName name="_C000325" localSheetId="7">#REF!</definedName>
    <definedName name="_C000325" localSheetId="8">'C - Non-ISS Expenses'!#REF!</definedName>
    <definedName name="_C000325">#REF!</definedName>
    <definedName name="_C000326" localSheetId="7">#REF!</definedName>
    <definedName name="_C000326" localSheetId="8">'C - Non-ISS Expenses'!#REF!</definedName>
    <definedName name="_C000326">#REF!</definedName>
    <definedName name="_C000327" localSheetId="7">#REF!</definedName>
    <definedName name="_C000327" localSheetId="8">'C - Non-ISS Expenses'!#REF!</definedName>
    <definedName name="_C000327">#REF!</definedName>
    <definedName name="_C000328" localSheetId="7">#REF!</definedName>
    <definedName name="_C000328" localSheetId="8">'C - Non-ISS Expenses'!#REF!</definedName>
    <definedName name="_C000328">#REF!</definedName>
    <definedName name="_C000329" localSheetId="7">#REF!</definedName>
    <definedName name="_C000329" localSheetId="8">'C - Non-ISS Expenses'!#REF!</definedName>
    <definedName name="_C000329">#REF!</definedName>
    <definedName name="_C000330" localSheetId="7">#REF!</definedName>
    <definedName name="_C000330" localSheetId="8">'C - Non-ISS Expenses'!#REF!</definedName>
    <definedName name="_C000330">#REF!</definedName>
    <definedName name="_C000331" localSheetId="7">#REF!</definedName>
    <definedName name="_C000331" localSheetId="8">'C - Non-ISS Expenses'!#REF!</definedName>
    <definedName name="_C000331">#REF!</definedName>
    <definedName name="_C000332" localSheetId="7">#REF!</definedName>
    <definedName name="_C000332" localSheetId="8">'C - Non-ISS Expenses'!#REF!</definedName>
    <definedName name="_C000332">#REF!</definedName>
    <definedName name="_C000333" localSheetId="7">#REF!</definedName>
    <definedName name="_C000333" localSheetId="8">'C - Non-ISS Expenses'!#REF!</definedName>
    <definedName name="_C000333">#REF!</definedName>
    <definedName name="_C000334" localSheetId="7">#REF!</definedName>
    <definedName name="_C000334" localSheetId="8">'C - Non-ISS Expenses'!#REF!</definedName>
    <definedName name="_C000334">#REF!</definedName>
    <definedName name="_C000335" localSheetId="7">#REF!</definedName>
    <definedName name="_C000335" localSheetId="8">'C - Non-ISS Expenses'!#REF!</definedName>
    <definedName name="_C000335">#REF!</definedName>
    <definedName name="_C000336" localSheetId="7">#REF!</definedName>
    <definedName name="_C000336" localSheetId="8">'C - Non-ISS Expenses'!#REF!</definedName>
    <definedName name="_C000336">#REF!</definedName>
    <definedName name="_C000337" localSheetId="7">#REF!</definedName>
    <definedName name="_C000337" localSheetId="8">'C - Non-ISS Expenses'!#REF!</definedName>
    <definedName name="_C000337">#REF!</definedName>
    <definedName name="_C000338" localSheetId="7">#REF!</definedName>
    <definedName name="_C000338" localSheetId="8">'C - Non-ISS Expenses'!#REF!</definedName>
    <definedName name="_C000338">#REF!</definedName>
    <definedName name="_C000339" localSheetId="7">#REF!</definedName>
    <definedName name="_C000339" localSheetId="8">'C - Non-ISS Expenses'!#REF!</definedName>
    <definedName name="_C000339">#REF!</definedName>
    <definedName name="_C000340" localSheetId="7">#REF!</definedName>
    <definedName name="_C000340" localSheetId="8">'C - Non-ISS Expenses'!#REF!</definedName>
    <definedName name="_C000340">#REF!</definedName>
    <definedName name="_C000341" localSheetId="7">#REF!</definedName>
    <definedName name="_C000341" localSheetId="8">'C - Non-ISS Expenses'!#REF!</definedName>
    <definedName name="_C000341">#REF!</definedName>
    <definedName name="_C000342" localSheetId="7">#REF!</definedName>
    <definedName name="_C000342" localSheetId="8">'C - Non-ISS Expenses'!#REF!</definedName>
    <definedName name="_C000342">#REF!</definedName>
    <definedName name="_C000343" localSheetId="7">#REF!</definedName>
    <definedName name="_C000343" localSheetId="8">'C - Non-ISS Expenses'!#REF!</definedName>
    <definedName name="_C000343">#REF!</definedName>
    <definedName name="_C000344" localSheetId="7">#REF!</definedName>
    <definedName name="_C000344" localSheetId="8">'C - Non-ISS Expenses'!#REF!</definedName>
    <definedName name="_C000344">#REF!</definedName>
    <definedName name="_C000345" localSheetId="7">#REF!</definedName>
    <definedName name="_C000345" localSheetId="8">'C - Non-ISS Expenses'!#REF!</definedName>
    <definedName name="_C000345">#REF!</definedName>
    <definedName name="_C000346" localSheetId="7">#REF!</definedName>
    <definedName name="_C000346" localSheetId="8">'C - Non-ISS Expenses'!#REF!</definedName>
    <definedName name="_C000346">#REF!</definedName>
    <definedName name="_C000347" localSheetId="7">#REF!</definedName>
    <definedName name="_C000347" localSheetId="8">'C - Non-ISS Expenses'!#REF!</definedName>
    <definedName name="_C000347">#REF!</definedName>
    <definedName name="_C000348" localSheetId="7">#REF!</definedName>
    <definedName name="_C000348" localSheetId="8">'C - Non-ISS Expenses'!#REF!</definedName>
    <definedName name="_C000348">#REF!</definedName>
    <definedName name="_C000349" localSheetId="7">#REF!</definedName>
    <definedName name="_C000349" localSheetId="8">'C - Non-ISS Expenses'!#REF!</definedName>
    <definedName name="_C000349">#REF!</definedName>
    <definedName name="_C000350" localSheetId="7">#REF!</definedName>
    <definedName name="_C000350" localSheetId="8">'C - Non-ISS Expenses'!#REF!</definedName>
    <definedName name="_C000350">#REF!</definedName>
    <definedName name="_C000351" localSheetId="7">#REF!</definedName>
    <definedName name="_C000351" localSheetId="8">'C - Non-ISS Expenses'!#REF!</definedName>
    <definedName name="_C000351">#REF!</definedName>
    <definedName name="_C000352" localSheetId="7">#REF!</definedName>
    <definedName name="_C000352" localSheetId="8">'C - Non-ISS Expenses'!#REF!</definedName>
    <definedName name="_C000352">#REF!</definedName>
    <definedName name="_C000353" localSheetId="7">#REF!</definedName>
    <definedName name="_C000353" localSheetId="8">'C - Non-ISS Expenses'!#REF!</definedName>
    <definedName name="_C000353">#REF!</definedName>
    <definedName name="_C000354" localSheetId="7">#REF!</definedName>
    <definedName name="_C000354" localSheetId="8">'C - Non-ISS Expenses'!#REF!</definedName>
    <definedName name="_C000354">#REF!</definedName>
    <definedName name="_C000355" localSheetId="7">#REF!</definedName>
    <definedName name="_C000355" localSheetId="8">'C - Non-ISS Expenses'!#REF!</definedName>
    <definedName name="_C000355">#REF!</definedName>
    <definedName name="_C000356" localSheetId="7">#REF!</definedName>
    <definedName name="_C000356" localSheetId="8">'C - Non-ISS Expenses'!#REF!</definedName>
    <definedName name="_C000356">#REF!</definedName>
    <definedName name="_C000357" localSheetId="7">#REF!</definedName>
    <definedName name="_C000357" localSheetId="8">'C - Non-ISS Expenses'!#REF!</definedName>
    <definedName name="_C000357">#REF!</definedName>
    <definedName name="_C000358" localSheetId="7">#REF!</definedName>
    <definedName name="_C000358" localSheetId="8">'C - Non-ISS Expenses'!#REF!</definedName>
    <definedName name="_C000358">#REF!</definedName>
    <definedName name="_C000359" localSheetId="7">#REF!</definedName>
    <definedName name="_C000359" localSheetId="8">'C - Non-ISS Expenses'!#REF!</definedName>
    <definedName name="_C000359">#REF!</definedName>
    <definedName name="_C000360" localSheetId="7">#REF!</definedName>
    <definedName name="_C000360" localSheetId="8">'C - Non-ISS Expenses'!#REF!</definedName>
    <definedName name="_C000360">#REF!</definedName>
    <definedName name="_C000361" localSheetId="7">#REF!</definedName>
    <definedName name="_C000361" localSheetId="8">'C - Non-ISS Expenses'!#REF!</definedName>
    <definedName name="_C000361">#REF!</definedName>
    <definedName name="_C000362" localSheetId="7">#REF!</definedName>
    <definedName name="_C000362" localSheetId="8">'C - Non-ISS Expenses'!#REF!</definedName>
    <definedName name="_C000362">#REF!</definedName>
    <definedName name="_C000363" localSheetId="7">#REF!</definedName>
    <definedName name="_C000363" localSheetId="8">'C - Non-ISS Expenses'!#REF!</definedName>
    <definedName name="_C000363">#REF!</definedName>
    <definedName name="_C000364" localSheetId="7">#REF!</definedName>
    <definedName name="_C000364" localSheetId="8">'C - Non-ISS Expenses'!#REF!</definedName>
    <definedName name="_C000364">#REF!</definedName>
    <definedName name="_C000365" localSheetId="7">#REF!</definedName>
    <definedName name="_C000365" localSheetId="8">'C - Non-ISS Expenses'!#REF!</definedName>
    <definedName name="_C000365">#REF!</definedName>
    <definedName name="_C000366" localSheetId="7">#REF!</definedName>
    <definedName name="_C000366" localSheetId="8">'C - Non-ISS Expenses'!#REF!</definedName>
    <definedName name="_C000366">#REF!</definedName>
    <definedName name="_C000367" localSheetId="7">#REF!</definedName>
    <definedName name="_C000367" localSheetId="8">'C - Non-ISS Expenses'!#REF!</definedName>
    <definedName name="_C000367">#REF!</definedName>
    <definedName name="_C000368" localSheetId="7">#REF!</definedName>
    <definedName name="_C000368" localSheetId="8">'C - Non-ISS Expenses'!#REF!</definedName>
    <definedName name="_C000368">#REF!</definedName>
    <definedName name="_C000369" localSheetId="7">#REF!</definedName>
    <definedName name="_C000369" localSheetId="8">'C - Non-ISS Expenses'!#REF!</definedName>
    <definedName name="_C000369">#REF!</definedName>
    <definedName name="_C000370" localSheetId="7">#REF!</definedName>
    <definedName name="_C000370" localSheetId="8">'C - Non-ISS Expenses'!#REF!</definedName>
    <definedName name="_C000370">#REF!</definedName>
    <definedName name="_C000371" localSheetId="7">#REF!</definedName>
    <definedName name="_C000371" localSheetId="8">'C - Non-ISS Expenses'!#REF!</definedName>
    <definedName name="_C000371">#REF!</definedName>
    <definedName name="_C000372" localSheetId="7">#REF!</definedName>
    <definedName name="_C000372" localSheetId="8">'C - Non-ISS Expenses'!#REF!</definedName>
    <definedName name="_C000372">#REF!</definedName>
    <definedName name="_C000373" localSheetId="7">#REF!</definedName>
    <definedName name="_C000373" localSheetId="8">'C - Non-ISS Expenses'!#REF!</definedName>
    <definedName name="_C000373">#REF!</definedName>
    <definedName name="_C000374" localSheetId="7">#REF!</definedName>
    <definedName name="_C000374" localSheetId="8">'C - Non-ISS Expenses'!#REF!</definedName>
    <definedName name="_C000374">#REF!</definedName>
    <definedName name="_C000375" localSheetId="7">#REF!</definedName>
    <definedName name="_C000375" localSheetId="8">'C - Non-ISS Expenses'!#REF!</definedName>
    <definedName name="_C000375">#REF!</definedName>
    <definedName name="_C000376" localSheetId="7">#REF!</definedName>
    <definedName name="_C000376" localSheetId="8">'C - Non-ISS Expenses'!#REF!</definedName>
    <definedName name="_C000376">#REF!</definedName>
    <definedName name="_C000377" localSheetId="7">#REF!</definedName>
    <definedName name="_C000377" localSheetId="8">'C - Non-ISS Expenses'!#REF!</definedName>
    <definedName name="_C000377">#REF!</definedName>
    <definedName name="_C000378" localSheetId="7">#REF!</definedName>
    <definedName name="_C000378" localSheetId="8">'C - Non-ISS Expenses'!#REF!</definedName>
    <definedName name="_C000378">#REF!</definedName>
    <definedName name="_C000379" localSheetId="7">#REF!</definedName>
    <definedName name="_C000379" localSheetId="8">'C - Non-ISS Expenses'!#REF!</definedName>
    <definedName name="_C000379">#REF!</definedName>
    <definedName name="_C000380" localSheetId="7">#REF!</definedName>
    <definedName name="_C000380" localSheetId="8">'C - Non-ISS Expenses'!#REF!</definedName>
    <definedName name="_C000380">#REF!</definedName>
    <definedName name="_C000381" localSheetId="7">#REF!</definedName>
    <definedName name="_C000381" localSheetId="8">'C - Non-ISS Expenses'!#REF!</definedName>
    <definedName name="_C000381">#REF!</definedName>
    <definedName name="_C000382" localSheetId="7">#REF!</definedName>
    <definedName name="_C000382" localSheetId="8">'C - Non-ISS Expenses'!#REF!</definedName>
    <definedName name="_C000382">#REF!</definedName>
    <definedName name="_C000383" localSheetId="7">#REF!</definedName>
    <definedName name="_C000383" localSheetId="8">'C - Non-ISS Expenses'!#REF!</definedName>
    <definedName name="_C000383">#REF!</definedName>
    <definedName name="_C000384" localSheetId="7">#REF!</definedName>
    <definedName name="_C000384" localSheetId="8">'C - Non-ISS Expenses'!#REF!</definedName>
    <definedName name="_C000384">#REF!</definedName>
    <definedName name="_C000385" localSheetId="7">#REF!</definedName>
    <definedName name="_C000385" localSheetId="8">'C - Non-ISS Expenses'!#REF!</definedName>
    <definedName name="_C000385">#REF!</definedName>
    <definedName name="_C000386" localSheetId="7">#REF!</definedName>
    <definedName name="_C000386" localSheetId="8">'C - Non-ISS Expenses'!#REF!</definedName>
    <definedName name="_C000386">#REF!</definedName>
    <definedName name="_C000387" localSheetId="7">#REF!</definedName>
    <definedName name="_C000387" localSheetId="8">'C - Non-ISS Expenses'!#REF!</definedName>
    <definedName name="_C000387">#REF!</definedName>
    <definedName name="_C000388" localSheetId="7">#REF!</definedName>
    <definedName name="_C000388" localSheetId="8">'C - Non-ISS Expenses'!#REF!</definedName>
    <definedName name="_C000388">#REF!</definedName>
    <definedName name="_C000389" localSheetId="7">#REF!</definedName>
    <definedName name="_C000389" localSheetId="8">'C - Non-ISS Expenses'!#REF!</definedName>
    <definedName name="_C000389">#REF!</definedName>
    <definedName name="_C000390" localSheetId="7">#REF!</definedName>
    <definedName name="_C000390" localSheetId="8">'C - Non-ISS Expenses'!#REF!</definedName>
    <definedName name="_C000390">#REF!</definedName>
    <definedName name="_C000391" localSheetId="7">#REF!</definedName>
    <definedName name="_C000391" localSheetId="8">'C - Non-ISS Expenses'!#REF!</definedName>
    <definedName name="_C000391">#REF!</definedName>
    <definedName name="_C000392" localSheetId="7">#REF!</definedName>
    <definedName name="_C000392" localSheetId="8">'C - Non-ISS Expenses'!#REF!</definedName>
    <definedName name="_C000392">#REF!</definedName>
    <definedName name="_C000393" localSheetId="7">#REF!</definedName>
    <definedName name="_C000393" localSheetId="8">'C - Non-ISS Expenses'!#REF!</definedName>
    <definedName name="_C000393">#REF!</definedName>
    <definedName name="_C000394" localSheetId="7">#REF!</definedName>
    <definedName name="_C000394" localSheetId="8">'C - Non-ISS Expenses'!#REF!</definedName>
    <definedName name="_C000394">#REF!</definedName>
    <definedName name="_C000395" localSheetId="7">#REF!</definedName>
    <definedName name="_C000395" localSheetId="8">'C - Non-ISS Expenses'!#REF!</definedName>
    <definedName name="_C000395">#REF!</definedName>
    <definedName name="_C000396" localSheetId="7">#REF!</definedName>
    <definedName name="_C000396" localSheetId="8">'C - Non-ISS Expenses'!#REF!</definedName>
    <definedName name="_C000396">#REF!</definedName>
    <definedName name="_C000397" localSheetId="7">#REF!</definedName>
    <definedName name="_C000397" localSheetId="8">'C - Non-ISS Expenses'!#REF!</definedName>
    <definedName name="_C000397">#REF!</definedName>
    <definedName name="_C000398" localSheetId="7">#REF!</definedName>
    <definedName name="_C000398" localSheetId="8">'C - Non-ISS Expenses'!#REF!</definedName>
    <definedName name="_C000398">#REF!</definedName>
    <definedName name="_C000399" localSheetId="7">#REF!</definedName>
    <definedName name="_C000399" localSheetId="8">'C - Non-ISS Expenses'!#REF!</definedName>
    <definedName name="_C000399">#REF!</definedName>
    <definedName name="_C000400" localSheetId="7">#REF!</definedName>
    <definedName name="_C000400" localSheetId="8">'C - Non-ISS Expenses'!#REF!</definedName>
    <definedName name="_C000400">#REF!</definedName>
    <definedName name="_C000401" localSheetId="7">#REF!</definedName>
    <definedName name="_C000401" localSheetId="8">'C - Non-ISS Expenses'!#REF!</definedName>
    <definedName name="_C000401">#REF!</definedName>
    <definedName name="_C000402" localSheetId="7">#REF!</definedName>
    <definedName name="_C000402" localSheetId="8">'C - Non-ISS Expenses'!#REF!</definedName>
    <definedName name="_C000402">#REF!</definedName>
    <definedName name="_C000403" localSheetId="7">#REF!</definedName>
    <definedName name="_C000403" localSheetId="8">'C - Non-ISS Expenses'!#REF!</definedName>
    <definedName name="_C000403">#REF!</definedName>
    <definedName name="_C000404" localSheetId="7">#REF!</definedName>
    <definedName name="_C000404" localSheetId="8">'C - Non-ISS Expenses'!#REF!</definedName>
    <definedName name="_C000404">#REF!</definedName>
    <definedName name="_C000405" localSheetId="7">#REF!</definedName>
    <definedName name="_C000405" localSheetId="8">'C - Non-ISS Expenses'!#REF!</definedName>
    <definedName name="_C000405">#REF!</definedName>
    <definedName name="_C000406" localSheetId="7">#REF!</definedName>
    <definedName name="_C000406" localSheetId="8">'C - Non-ISS Expenses'!#REF!</definedName>
    <definedName name="_C000406">#REF!</definedName>
    <definedName name="_C000407" localSheetId="7">#REF!</definedName>
    <definedName name="_C000407" localSheetId="8">'C - Non-ISS Expenses'!#REF!</definedName>
    <definedName name="_C000407">#REF!</definedName>
    <definedName name="_C000408" localSheetId="7">#REF!</definedName>
    <definedName name="_C000408" localSheetId="8">'C - Non-ISS Expenses'!#REF!</definedName>
    <definedName name="_C000408">#REF!</definedName>
    <definedName name="_C000409" localSheetId="7">#REF!</definedName>
    <definedName name="_C000409" localSheetId="8">'C - Non-ISS Expenses'!#REF!</definedName>
    <definedName name="_C000409">#REF!</definedName>
    <definedName name="_C000410" localSheetId="7">#REF!</definedName>
    <definedName name="_C000410" localSheetId="8">'C - Non-ISS Expenses'!#REF!</definedName>
    <definedName name="_C000410">#REF!</definedName>
    <definedName name="_C000411" localSheetId="7">#REF!</definedName>
    <definedName name="_C000411" localSheetId="8">'C - Non-ISS Expenses'!#REF!</definedName>
    <definedName name="_C000411">#REF!</definedName>
    <definedName name="_C000412" localSheetId="7">#REF!</definedName>
    <definedName name="_C000412" localSheetId="8">'C - Non-ISS Expenses'!#REF!</definedName>
    <definedName name="_C000412">#REF!</definedName>
    <definedName name="_C000413" localSheetId="7">#REF!</definedName>
    <definedName name="_C000413" localSheetId="8">'C - Non-ISS Expenses'!#REF!</definedName>
    <definedName name="_C000413">#REF!</definedName>
    <definedName name="_C000414" localSheetId="7">#REF!</definedName>
    <definedName name="_C000414" localSheetId="8">'C - Non-ISS Expenses'!#REF!</definedName>
    <definedName name="_C000414">#REF!</definedName>
    <definedName name="_C000415" localSheetId="7">#REF!</definedName>
    <definedName name="_C000415" localSheetId="8">'C - Non-ISS Expenses'!#REF!</definedName>
    <definedName name="_C000415">#REF!</definedName>
    <definedName name="_C000416" localSheetId="7">#REF!</definedName>
    <definedName name="_C000416" localSheetId="8">'C - Non-ISS Expenses'!#REF!</definedName>
    <definedName name="_C000416">#REF!</definedName>
    <definedName name="_C000417" localSheetId="7">#REF!</definedName>
    <definedName name="_C000417" localSheetId="8">'C - Non-ISS Expenses'!#REF!</definedName>
    <definedName name="_C000417">#REF!</definedName>
    <definedName name="_C000418" localSheetId="7">#REF!</definedName>
    <definedName name="_C000418" localSheetId="8">'C - Non-ISS Expenses'!#REF!</definedName>
    <definedName name="_C000418">#REF!</definedName>
    <definedName name="_C000419" localSheetId="7">#REF!</definedName>
    <definedName name="_C000419" localSheetId="8">'C - Non-ISS Expenses'!#REF!</definedName>
    <definedName name="_C000419">#REF!</definedName>
    <definedName name="_C000420" localSheetId="7">#REF!</definedName>
    <definedName name="_C000420" localSheetId="8">'C - Non-ISS Expenses'!#REF!</definedName>
    <definedName name="_C000420">#REF!</definedName>
    <definedName name="_C000421" localSheetId="7">#REF!</definedName>
    <definedName name="_C000421" localSheetId="8">'C - Non-ISS Expenses'!#REF!</definedName>
    <definedName name="_C000421">#REF!</definedName>
    <definedName name="_C000422" localSheetId="7">#REF!</definedName>
    <definedName name="_C000422" localSheetId="8">'C - Non-ISS Expenses'!#REF!</definedName>
    <definedName name="_C000422">#REF!</definedName>
    <definedName name="_C000423" localSheetId="7">#REF!</definedName>
    <definedName name="_C000423" localSheetId="8">'C - Non-ISS Expenses'!#REF!</definedName>
    <definedName name="_C000423">#REF!</definedName>
    <definedName name="_C000424" localSheetId="7">#REF!</definedName>
    <definedName name="_C000424" localSheetId="8">'C - Non-ISS Expenses'!#REF!</definedName>
    <definedName name="_C000424">#REF!</definedName>
    <definedName name="_C000425" localSheetId="7">#REF!</definedName>
    <definedName name="_C000425" localSheetId="8">'C - Non-ISS Expenses'!#REF!</definedName>
    <definedName name="_C000425">#REF!</definedName>
    <definedName name="_C000426" localSheetId="7">#REF!</definedName>
    <definedName name="_C000426" localSheetId="8">'C - Non-ISS Expenses'!#REF!</definedName>
    <definedName name="_C000426">#REF!</definedName>
    <definedName name="_C000427" localSheetId="7">#REF!</definedName>
    <definedName name="_C000427" localSheetId="8">'C - Non-ISS Expenses'!#REF!</definedName>
    <definedName name="_C000427">#REF!</definedName>
    <definedName name="_C000428" localSheetId="7">#REF!</definedName>
    <definedName name="_C000428" localSheetId="8">'C - Non-ISS Expenses'!#REF!</definedName>
    <definedName name="_C000428">#REF!</definedName>
    <definedName name="_C000429" localSheetId="7">#REF!</definedName>
    <definedName name="_C000429" localSheetId="8">'C - Non-ISS Expenses'!#REF!</definedName>
    <definedName name="_C000429">#REF!</definedName>
    <definedName name="_C000430" localSheetId="7">#REF!</definedName>
    <definedName name="_C000430" localSheetId="8">'C - Non-ISS Expenses'!#REF!</definedName>
    <definedName name="_C000430">#REF!</definedName>
    <definedName name="_C000431" localSheetId="7">#REF!</definedName>
    <definedName name="_C000431" localSheetId="8">'C - Non-ISS Expenses'!#REF!</definedName>
    <definedName name="_C000431">#REF!</definedName>
    <definedName name="_C000432" localSheetId="7">#REF!</definedName>
    <definedName name="_C000432" localSheetId="8">'C - Non-ISS Expenses'!#REF!</definedName>
    <definedName name="_C000432">#REF!</definedName>
    <definedName name="_C000433" localSheetId="7">#REF!</definedName>
    <definedName name="_C000433" localSheetId="8">'C - Non-ISS Expenses'!#REF!</definedName>
    <definedName name="_C000433">#REF!</definedName>
    <definedName name="_C000434" localSheetId="7">#REF!</definedName>
    <definedName name="_C000434" localSheetId="8">'C - Non-ISS Expenses'!#REF!</definedName>
    <definedName name="_C000434">#REF!</definedName>
    <definedName name="_C000435" localSheetId="7">#REF!</definedName>
    <definedName name="_C000435" localSheetId="8">'C - Non-ISS Expenses'!#REF!</definedName>
    <definedName name="_C000435">#REF!</definedName>
    <definedName name="_C000436" localSheetId="7">#REF!</definedName>
    <definedName name="_C000436" localSheetId="8">'C - Non-ISS Expenses'!#REF!</definedName>
    <definedName name="_C000436">#REF!</definedName>
    <definedName name="_C000437" localSheetId="7">#REF!</definedName>
    <definedName name="_C000437" localSheetId="8">'C - Non-ISS Expenses'!#REF!</definedName>
    <definedName name="_C000437">#REF!</definedName>
    <definedName name="_C000438" localSheetId="7">#REF!</definedName>
    <definedName name="_C000438" localSheetId="8">'C - Non-ISS Expenses'!#REF!</definedName>
    <definedName name="_C000438">#REF!</definedName>
    <definedName name="_C000439" localSheetId="7">#REF!</definedName>
    <definedName name="_C000439" localSheetId="8">'C - Non-ISS Expenses'!#REF!</definedName>
    <definedName name="_C000439">#REF!</definedName>
    <definedName name="_C000440" localSheetId="7">#REF!</definedName>
    <definedName name="_C000440" localSheetId="8">'C - Non-ISS Expenses'!#REF!</definedName>
    <definedName name="_C000440">#REF!</definedName>
    <definedName name="_C000441" localSheetId="7">#REF!</definedName>
    <definedName name="_C000441" localSheetId="8">'C - Non-ISS Expenses'!#REF!</definedName>
    <definedName name="_C000441">#REF!</definedName>
    <definedName name="_C000442" localSheetId="7">#REF!</definedName>
    <definedName name="_C000442" localSheetId="8">'C - Non-ISS Expenses'!#REF!</definedName>
    <definedName name="_C000442">#REF!</definedName>
    <definedName name="_C000443" localSheetId="7">#REF!</definedName>
    <definedName name="_C000443" localSheetId="8">'C - Non-ISS Expenses'!#REF!</definedName>
    <definedName name="_C000443">#REF!</definedName>
    <definedName name="_C000444" localSheetId="7">#REF!</definedName>
    <definedName name="_C000444" localSheetId="8">'C - Non-ISS Expenses'!#REF!</definedName>
    <definedName name="_C000444">#REF!</definedName>
    <definedName name="_C000445" localSheetId="7">#REF!</definedName>
    <definedName name="_C000445" localSheetId="8">'C - Non-ISS Expenses'!#REF!</definedName>
    <definedName name="_C000445">#REF!</definedName>
    <definedName name="_C000446" localSheetId="7">#REF!</definedName>
    <definedName name="_C000446" localSheetId="8">'C - Non-ISS Expenses'!#REF!</definedName>
    <definedName name="_C000446">#REF!</definedName>
    <definedName name="_C000447" localSheetId="7">#REF!</definedName>
    <definedName name="_C000447" localSheetId="8">'C - Non-ISS Expenses'!#REF!</definedName>
    <definedName name="_C000447">#REF!</definedName>
    <definedName name="_C000448" localSheetId="7">#REF!</definedName>
    <definedName name="_C000448" localSheetId="8">'C - Non-ISS Expenses'!#REF!</definedName>
    <definedName name="_C000448">#REF!</definedName>
    <definedName name="_C000449" localSheetId="7">#REF!</definedName>
    <definedName name="_C000449" localSheetId="8">'C - Non-ISS Expenses'!#REF!</definedName>
    <definedName name="_C000449">#REF!</definedName>
    <definedName name="_C000450" localSheetId="7">#REF!</definedName>
    <definedName name="_C000450" localSheetId="8">'C - Non-ISS Expenses'!#REF!</definedName>
    <definedName name="_C000450">#REF!</definedName>
    <definedName name="_C000451" localSheetId="7">#REF!</definedName>
    <definedName name="_C000451" localSheetId="8">'C - Non-ISS Expenses'!#REF!</definedName>
    <definedName name="_C000451">#REF!</definedName>
    <definedName name="_C000452" localSheetId="7">#REF!</definedName>
    <definedName name="_C000452" localSheetId="8">'C - Non-ISS Expenses'!#REF!</definedName>
    <definedName name="_C000452">#REF!</definedName>
    <definedName name="_C000453" localSheetId="7">#REF!</definedName>
    <definedName name="_C000453" localSheetId="8">'C - Non-ISS Expenses'!#REF!</definedName>
    <definedName name="_C000453">#REF!</definedName>
    <definedName name="_C000454" localSheetId="7">#REF!</definedName>
    <definedName name="_C000454" localSheetId="8">'C - Non-ISS Expenses'!#REF!</definedName>
    <definedName name="_C000454">#REF!</definedName>
    <definedName name="_C000455" localSheetId="7">#REF!</definedName>
    <definedName name="_C000455" localSheetId="8">'C - Non-ISS Expenses'!#REF!</definedName>
    <definedName name="_C000455">#REF!</definedName>
    <definedName name="_C000456" localSheetId="7">#REF!</definedName>
    <definedName name="_C000456" localSheetId="8">'C - Non-ISS Expenses'!#REF!</definedName>
    <definedName name="_C000456">#REF!</definedName>
    <definedName name="_C000457" localSheetId="7">#REF!</definedName>
    <definedName name="_C000457" localSheetId="8">'C - Non-ISS Expenses'!#REF!</definedName>
    <definedName name="_C000457">#REF!</definedName>
    <definedName name="_C000458" localSheetId="7">#REF!</definedName>
    <definedName name="_C000458" localSheetId="8">'C - Non-ISS Expenses'!#REF!</definedName>
    <definedName name="_C000458">#REF!</definedName>
    <definedName name="_C000459" localSheetId="7">#REF!</definedName>
    <definedName name="_C000459" localSheetId="8">'C - Non-ISS Expenses'!#REF!</definedName>
    <definedName name="_C000459">#REF!</definedName>
    <definedName name="_C000460" localSheetId="7">#REF!</definedName>
    <definedName name="_C000460" localSheetId="8">'C - Non-ISS Expenses'!#REF!</definedName>
    <definedName name="_C000460">#REF!</definedName>
    <definedName name="_C000461" localSheetId="7">#REF!</definedName>
    <definedName name="_C000461" localSheetId="8">'C - Non-ISS Expenses'!#REF!</definedName>
    <definedName name="_C000461">#REF!</definedName>
    <definedName name="_C000462" localSheetId="7">#REF!</definedName>
    <definedName name="_C000462" localSheetId="8">'C - Non-ISS Expenses'!#REF!</definedName>
    <definedName name="_C000462">#REF!</definedName>
    <definedName name="_C000463" localSheetId="7">#REF!</definedName>
    <definedName name="_C000463" localSheetId="8">'C - Non-ISS Expenses'!#REF!</definedName>
    <definedName name="_C000463">#REF!</definedName>
    <definedName name="_C000464" localSheetId="7">#REF!</definedName>
    <definedName name="_C000464" localSheetId="8">'C - Non-ISS Expenses'!#REF!</definedName>
    <definedName name="_C000464">#REF!</definedName>
    <definedName name="_C000465" localSheetId="7">#REF!</definedName>
    <definedName name="_C000465" localSheetId="8">'C - Non-ISS Expenses'!#REF!</definedName>
    <definedName name="_C000465">#REF!</definedName>
    <definedName name="_C000466" localSheetId="7">#REF!</definedName>
    <definedName name="_C000466" localSheetId="8">'C - Non-ISS Expenses'!#REF!</definedName>
    <definedName name="_C000466">#REF!</definedName>
    <definedName name="_C000467" localSheetId="7">#REF!</definedName>
    <definedName name="_C000467" localSheetId="8">'C - Non-ISS Expenses'!#REF!</definedName>
    <definedName name="_C000467">#REF!</definedName>
    <definedName name="_C000469" localSheetId="7">#REF!</definedName>
    <definedName name="_C000469" localSheetId="8">'C - Non-ISS Expenses'!#REF!</definedName>
    <definedName name="_C000469">#REF!</definedName>
    <definedName name="_C000470" localSheetId="7">#REF!</definedName>
    <definedName name="_C000470" localSheetId="8">'C - Non-ISS Expenses'!#REF!</definedName>
    <definedName name="_C000470">#REF!</definedName>
    <definedName name="_C000471" localSheetId="7">#REF!</definedName>
    <definedName name="_C000471" localSheetId="8">'C - Non-ISS Expenses'!#REF!</definedName>
    <definedName name="_C000471">#REF!</definedName>
    <definedName name="_C000472" localSheetId="7">#REF!</definedName>
    <definedName name="_C000472" localSheetId="8">'C - Non-ISS Expenses'!#REF!</definedName>
    <definedName name="_C000472">#REF!</definedName>
    <definedName name="_C000473" localSheetId="7">#REF!</definedName>
    <definedName name="_C000473" localSheetId="8">'C - Non-ISS Expenses'!#REF!</definedName>
    <definedName name="_C000473">#REF!</definedName>
    <definedName name="_C000474" localSheetId="7">#REF!</definedName>
    <definedName name="_C000474" localSheetId="8">'C - Non-ISS Expenses'!#REF!</definedName>
    <definedName name="_C000474">#REF!</definedName>
    <definedName name="_C000475" localSheetId="7">#REF!</definedName>
    <definedName name="_C000475" localSheetId="8">'C - Non-ISS Expenses'!#REF!</definedName>
    <definedName name="_C000475">#REF!</definedName>
    <definedName name="_C000476" localSheetId="7">#REF!</definedName>
    <definedName name="_C000476" localSheetId="8">'C - Non-ISS Expenses'!#REF!</definedName>
    <definedName name="_C000476">#REF!</definedName>
    <definedName name="_C000477" localSheetId="7">#REF!</definedName>
    <definedName name="_C000477" localSheetId="8">'C - Non-ISS Expenses'!#REF!</definedName>
    <definedName name="_C000477">#REF!</definedName>
    <definedName name="_C000478" localSheetId="7">#REF!</definedName>
    <definedName name="_C000478" localSheetId="8">'C - Non-ISS Expenses'!#REF!</definedName>
    <definedName name="_C000478">#REF!</definedName>
    <definedName name="_C000479" localSheetId="7">#REF!</definedName>
    <definedName name="_C000479" localSheetId="8">'C - Non-ISS Expenses'!#REF!</definedName>
    <definedName name="_C000479">#REF!</definedName>
    <definedName name="_C000480" localSheetId="7">#REF!</definedName>
    <definedName name="_C000480" localSheetId="8">'C - Non-ISS Expenses'!#REF!</definedName>
    <definedName name="_C000480">#REF!</definedName>
    <definedName name="_C000481" localSheetId="7">#REF!</definedName>
    <definedName name="_C000481" localSheetId="8">'C - Non-ISS Expenses'!#REF!</definedName>
    <definedName name="_C000481">#REF!</definedName>
    <definedName name="_C000482" localSheetId="7">#REF!</definedName>
    <definedName name="_C000482" localSheetId="8">'C - Non-ISS Expenses'!#REF!</definedName>
    <definedName name="_C000482">#REF!</definedName>
    <definedName name="_C000483" localSheetId="7">#REF!</definedName>
    <definedName name="_C000483" localSheetId="8">'C - Non-ISS Expenses'!#REF!</definedName>
    <definedName name="_C000483">#REF!</definedName>
    <definedName name="_C000484" localSheetId="7">#REF!</definedName>
    <definedName name="_C000484" localSheetId="8">'C - Non-ISS Expenses'!#REF!</definedName>
    <definedName name="_C000484">#REF!</definedName>
    <definedName name="_C000485" localSheetId="7">#REF!</definedName>
    <definedName name="_C000485" localSheetId="8">'C - Non-ISS Expenses'!#REF!</definedName>
    <definedName name="_C000485">#REF!</definedName>
    <definedName name="_C000486" localSheetId="7">#REF!</definedName>
    <definedName name="_C000486" localSheetId="8">'C - Non-ISS Expenses'!#REF!</definedName>
    <definedName name="_C000486">#REF!</definedName>
    <definedName name="_C000487" localSheetId="7">#REF!</definedName>
    <definedName name="_C000487" localSheetId="8">'C - Non-ISS Expenses'!#REF!</definedName>
    <definedName name="_C000487">#REF!</definedName>
    <definedName name="_C000488" localSheetId="7">#REF!</definedName>
    <definedName name="_C000488" localSheetId="8">'C - Non-ISS Expenses'!#REF!</definedName>
    <definedName name="_C000488">#REF!</definedName>
    <definedName name="_C000489" localSheetId="7">#REF!</definedName>
    <definedName name="_C000489" localSheetId="8">'C - Non-ISS Expenses'!#REF!</definedName>
    <definedName name="_C000489">#REF!</definedName>
    <definedName name="_C000490" localSheetId="7">#REF!</definedName>
    <definedName name="_C000490" localSheetId="8">'C - Non-ISS Expenses'!#REF!</definedName>
    <definedName name="_C000490">#REF!</definedName>
    <definedName name="_C000491" localSheetId="7">#REF!</definedName>
    <definedName name="_C000491" localSheetId="8">'C - Non-ISS Expenses'!#REF!</definedName>
    <definedName name="_C000491">#REF!</definedName>
    <definedName name="_C000492" localSheetId="7">#REF!</definedName>
    <definedName name="_C000492" localSheetId="8">'C - Non-ISS Expenses'!#REF!</definedName>
    <definedName name="_C000492">#REF!</definedName>
    <definedName name="_C000493" localSheetId="7">#REF!</definedName>
    <definedName name="_C000493" localSheetId="8">'C - Non-ISS Expenses'!#REF!</definedName>
    <definedName name="_C000493">#REF!</definedName>
    <definedName name="_C000494" localSheetId="7">#REF!</definedName>
    <definedName name="_C000494" localSheetId="8">'C - Non-ISS Expenses'!#REF!</definedName>
    <definedName name="_C000494">#REF!</definedName>
    <definedName name="_C000495" localSheetId="7">#REF!</definedName>
    <definedName name="_C000495" localSheetId="8">'C - Non-ISS Expenses'!#REF!</definedName>
    <definedName name="_C000495">#REF!</definedName>
    <definedName name="_C000496" localSheetId="7">#REF!</definedName>
    <definedName name="_C000496" localSheetId="8">'C - Non-ISS Expenses'!#REF!</definedName>
    <definedName name="_C000496">#REF!</definedName>
    <definedName name="_C000497" localSheetId="7">#REF!</definedName>
    <definedName name="_C000497" localSheetId="8">'C - Non-ISS Expenses'!#REF!</definedName>
    <definedName name="_C000497">#REF!</definedName>
    <definedName name="_C000498" localSheetId="7">#REF!</definedName>
    <definedName name="_C000498" localSheetId="8">'C - Non-ISS Expenses'!#REF!</definedName>
    <definedName name="_C000498">#REF!</definedName>
    <definedName name="_C000499" localSheetId="7">#REF!</definedName>
    <definedName name="_C000499" localSheetId="8">'C - Non-ISS Expenses'!#REF!</definedName>
    <definedName name="_C000499">#REF!</definedName>
    <definedName name="_C000500" localSheetId="7">#REF!</definedName>
    <definedName name="_C000500" localSheetId="8">'C - Non-ISS Expenses'!#REF!</definedName>
    <definedName name="_C000500">#REF!</definedName>
    <definedName name="_C000501" localSheetId="7">#REF!</definedName>
    <definedName name="_C000501" localSheetId="8">'C - Non-ISS Expenses'!#REF!</definedName>
    <definedName name="_C000501">#REF!</definedName>
    <definedName name="_C000502" localSheetId="7">#REF!</definedName>
    <definedName name="_C000502" localSheetId="8">'C - Non-ISS Expenses'!#REF!</definedName>
    <definedName name="_C000502">#REF!</definedName>
    <definedName name="_C000503" localSheetId="7">#REF!</definedName>
    <definedName name="_C000503" localSheetId="8">'C - Non-ISS Expenses'!#REF!</definedName>
    <definedName name="_C000503">#REF!</definedName>
    <definedName name="_C000504" localSheetId="7">#REF!</definedName>
    <definedName name="_C000504" localSheetId="8">'C - Non-ISS Expenses'!#REF!</definedName>
    <definedName name="_C000504">#REF!</definedName>
    <definedName name="_C000505" localSheetId="7">#REF!</definedName>
    <definedName name="_C000505" localSheetId="8">'C - Non-ISS Expenses'!#REF!</definedName>
    <definedName name="_C000505">#REF!</definedName>
    <definedName name="_C000506" localSheetId="7">#REF!</definedName>
    <definedName name="_C000506" localSheetId="8">'C - Non-ISS Expenses'!#REF!</definedName>
    <definedName name="_C000506">#REF!</definedName>
    <definedName name="_C000507" localSheetId="7">#REF!</definedName>
    <definedName name="_C000507" localSheetId="8">'C - Non-ISS Expenses'!#REF!</definedName>
    <definedName name="_C000507">#REF!</definedName>
    <definedName name="_C000508" localSheetId="7">#REF!</definedName>
    <definedName name="_C000508" localSheetId="8">'C - Non-ISS Expenses'!#REF!</definedName>
    <definedName name="_C000508">#REF!</definedName>
    <definedName name="_C000509" localSheetId="7">#REF!</definedName>
    <definedName name="_C000509" localSheetId="8">'C - Non-ISS Expenses'!#REF!</definedName>
    <definedName name="_C000509">#REF!</definedName>
    <definedName name="_C000510" localSheetId="7">#REF!</definedName>
    <definedName name="_C000510" localSheetId="8">'C - Non-ISS Expenses'!#REF!</definedName>
    <definedName name="_C000510">#REF!</definedName>
    <definedName name="_C000511" localSheetId="7">#REF!</definedName>
    <definedName name="_C000511" localSheetId="8">'C - Non-ISS Expenses'!#REF!</definedName>
    <definedName name="_C000511">#REF!</definedName>
    <definedName name="_C000512" localSheetId="7">#REF!</definedName>
    <definedName name="_C000512" localSheetId="8">'C - Non-ISS Expenses'!#REF!</definedName>
    <definedName name="_C000512">#REF!</definedName>
    <definedName name="_C000513" localSheetId="7">#REF!</definedName>
    <definedName name="_C000513" localSheetId="8">'C - Non-ISS Expenses'!#REF!</definedName>
    <definedName name="_C000513">#REF!</definedName>
    <definedName name="_C000514" localSheetId="7">#REF!</definedName>
    <definedName name="_C000514" localSheetId="8">'C - Non-ISS Expenses'!#REF!</definedName>
    <definedName name="_C000514">#REF!</definedName>
    <definedName name="_C000515" localSheetId="7">#REF!</definedName>
    <definedName name="_C000515" localSheetId="8">'C - Non-ISS Expenses'!#REF!</definedName>
    <definedName name="_C000515">#REF!</definedName>
    <definedName name="_C000516" localSheetId="7">#REF!</definedName>
    <definedName name="_C000516" localSheetId="8">'C - Non-ISS Expenses'!#REF!</definedName>
    <definedName name="_C000516">#REF!</definedName>
    <definedName name="_C000517" localSheetId="7">#REF!</definedName>
    <definedName name="_C000517" localSheetId="8">'C - Non-ISS Expenses'!#REF!</definedName>
    <definedName name="_C000517">#REF!</definedName>
    <definedName name="_C000518" localSheetId="7">#REF!</definedName>
    <definedName name="_C000518" localSheetId="8">'C - Non-ISS Expenses'!#REF!</definedName>
    <definedName name="_C000518">#REF!</definedName>
    <definedName name="_C000519" localSheetId="7">#REF!</definedName>
    <definedName name="_C000519" localSheetId="8">'C - Non-ISS Expenses'!#REF!</definedName>
    <definedName name="_C000519">#REF!</definedName>
    <definedName name="_C000520" localSheetId="7">#REF!</definedName>
    <definedName name="_C000520" localSheetId="8">'C - Non-ISS Expenses'!#REF!</definedName>
    <definedName name="_C000520">#REF!</definedName>
    <definedName name="_C000521" localSheetId="7">#REF!</definedName>
    <definedName name="_C000521" localSheetId="8">'C - Non-ISS Expenses'!#REF!</definedName>
    <definedName name="_C000521">#REF!</definedName>
    <definedName name="_C000522" localSheetId="7">#REF!</definedName>
    <definedName name="_C000522" localSheetId="8">'C - Non-ISS Expenses'!#REF!</definedName>
    <definedName name="_C000522">#REF!</definedName>
    <definedName name="_C000523" localSheetId="7">#REF!</definedName>
    <definedName name="_C000523" localSheetId="8">'C - Non-ISS Expenses'!#REF!</definedName>
    <definedName name="_C000523">#REF!</definedName>
    <definedName name="_C000524" localSheetId="7">#REF!</definedName>
    <definedName name="_C000524" localSheetId="8">'C - Non-ISS Expenses'!#REF!</definedName>
    <definedName name="_C000524">#REF!</definedName>
    <definedName name="_C000525" localSheetId="7">#REF!</definedName>
    <definedName name="_C000525" localSheetId="8">'C - Non-ISS Expenses'!#REF!</definedName>
    <definedName name="_C000525">#REF!</definedName>
    <definedName name="_C000526" localSheetId="7">#REF!</definedName>
    <definedName name="_C000526" localSheetId="8">'C - Non-ISS Expenses'!#REF!</definedName>
    <definedName name="_C000526">#REF!</definedName>
    <definedName name="_C000527" localSheetId="7">#REF!</definedName>
    <definedName name="_C000527" localSheetId="8">'C - Non-ISS Expenses'!#REF!</definedName>
    <definedName name="_C000527">#REF!</definedName>
    <definedName name="_C000528" localSheetId="7">#REF!</definedName>
    <definedName name="_C000528" localSheetId="8">'C - Non-ISS Expenses'!#REF!</definedName>
    <definedName name="_C000528">#REF!</definedName>
    <definedName name="_C000529" localSheetId="7">#REF!</definedName>
    <definedName name="_C000529" localSheetId="8">'C - Non-ISS Expenses'!#REF!</definedName>
    <definedName name="_C000529">#REF!</definedName>
    <definedName name="_C000530" localSheetId="7">#REF!</definedName>
    <definedName name="_C000530" localSheetId="8">'C - Non-ISS Expenses'!#REF!</definedName>
    <definedName name="_C000530">#REF!</definedName>
    <definedName name="_C000531" localSheetId="7">#REF!</definedName>
    <definedName name="_C000531" localSheetId="8">'C - Non-ISS Expenses'!#REF!</definedName>
    <definedName name="_C000531">#REF!</definedName>
    <definedName name="_C000532" localSheetId="7">#REF!</definedName>
    <definedName name="_C000532" localSheetId="8">'C - Non-ISS Expenses'!#REF!</definedName>
    <definedName name="_C000532">#REF!</definedName>
    <definedName name="_C000533" localSheetId="7">#REF!</definedName>
    <definedName name="_C000533" localSheetId="8">'C - Non-ISS Expenses'!#REF!</definedName>
    <definedName name="_C000533">#REF!</definedName>
    <definedName name="_C000534" localSheetId="7">#REF!</definedName>
    <definedName name="_C000534" localSheetId="8">'C - Non-ISS Expenses'!#REF!</definedName>
    <definedName name="_C000534">#REF!</definedName>
    <definedName name="_C000535" localSheetId="7">#REF!</definedName>
    <definedName name="_C000535" localSheetId="8">'C - Non-ISS Expenses'!#REF!</definedName>
    <definedName name="_C000535">#REF!</definedName>
    <definedName name="_C000536" localSheetId="7">#REF!</definedName>
    <definedName name="_C000536" localSheetId="8">'C - Non-ISS Expenses'!#REF!</definedName>
    <definedName name="_C000536">#REF!</definedName>
    <definedName name="_C000537" localSheetId="7">#REF!</definedName>
    <definedName name="_C000537" localSheetId="8">'C - Non-ISS Expenses'!#REF!</definedName>
    <definedName name="_C000537">#REF!</definedName>
    <definedName name="_C000538" localSheetId="7">#REF!</definedName>
    <definedName name="_C000538" localSheetId="8">'C - Non-ISS Expenses'!#REF!</definedName>
    <definedName name="_C000538">#REF!</definedName>
    <definedName name="_C000539" localSheetId="7">#REF!</definedName>
    <definedName name="_C000539" localSheetId="8">'C - Non-ISS Expenses'!#REF!</definedName>
    <definedName name="_C000539">#REF!</definedName>
    <definedName name="_C000540" localSheetId="7">#REF!</definedName>
    <definedName name="_C000540" localSheetId="8">'C - Non-ISS Expenses'!#REF!</definedName>
    <definedName name="_C000540">#REF!</definedName>
    <definedName name="_C000541" localSheetId="7">#REF!</definedName>
    <definedName name="_C000541" localSheetId="8">'C - Non-ISS Expenses'!#REF!</definedName>
    <definedName name="_C000541">#REF!</definedName>
    <definedName name="_C000542" localSheetId="7">#REF!</definedName>
    <definedName name="_C000542" localSheetId="8">'C - Non-ISS Expenses'!#REF!</definedName>
    <definedName name="_C000542">#REF!</definedName>
    <definedName name="_C000543" localSheetId="7">#REF!</definedName>
    <definedName name="_C000543" localSheetId="8">'C - Non-ISS Expenses'!#REF!</definedName>
    <definedName name="_C000543">#REF!</definedName>
    <definedName name="_C000544" localSheetId="7">#REF!</definedName>
    <definedName name="_C000544" localSheetId="8">'C - Non-ISS Expenses'!#REF!</definedName>
    <definedName name="_C000544">#REF!</definedName>
    <definedName name="_C000545" localSheetId="7">#REF!</definedName>
    <definedName name="_C000545" localSheetId="8">'C - Non-ISS Expenses'!#REF!</definedName>
    <definedName name="_C000545">#REF!</definedName>
    <definedName name="_C000546" localSheetId="7">#REF!</definedName>
    <definedName name="_C000546" localSheetId="8">'C - Non-ISS Expenses'!#REF!</definedName>
    <definedName name="_C000546">#REF!</definedName>
    <definedName name="_C000547" localSheetId="7">#REF!</definedName>
    <definedName name="_C000547" localSheetId="8">'C - Non-ISS Expenses'!#REF!</definedName>
    <definedName name="_C000547">#REF!</definedName>
    <definedName name="_C000548" localSheetId="7">#REF!</definedName>
    <definedName name="_C000548" localSheetId="8">'C - Non-ISS Expenses'!#REF!</definedName>
    <definedName name="_C000548">#REF!</definedName>
    <definedName name="_C000549" localSheetId="7">#REF!</definedName>
    <definedName name="_C000549" localSheetId="8">'C - Non-ISS Expenses'!#REF!</definedName>
    <definedName name="_C000549">#REF!</definedName>
    <definedName name="_C000550" localSheetId="7">#REF!</definedName>
    <definedName name="_C000550" localSheetId="8">'C - Non-ISS Expenses'!#REF!</definedName>
    <definedName name="_C000550">#REF!</definedName>
    <definedName name="_C000551" localSheetId="7">#REF!</definedName>
    <definedName name="_C000551" localSheetId="8">'C - Non-ISS Expenses'!#REF!</definedName>
    <definedName name="_C000551">#REF!</definedName>
    <definedName name="_C000552" localSheetId="7">#REF!</definedName>
    <definedName name="_C000552" localSheetId="8">'C - Non-ISS Expenses'!#REF!</definedName>
    <definedName name="_C000552">#REF!</definedName>
    <definedName name="_C000553" localSheetId="7">#REF!</definedName>
    <definedName name="_C000553" localSheetId="8">'C - Non-ISS Expenses'!#REF!</definedName>
    <definedName name="_C000553">#REF!</definedName>
    <definedName name="_C000554" localSheetId="7">#REF!</definedName>
    <definedName name="_C000554" localSheetId="8">'C - Non-ISS Expenses'!#REF!</definedName>
    <definedName name="_C000554">#REF!</definedName>
    <definedName name="_C000555" localSheetId="7">#REF!</definedName>
    <definedName name="_C000555" localSheetId="8">'C - Non-ISS Expenses'!#REF!</definedName>
    <definedName name="_C000555">#REF!</definedName>
    <definedName name="_C000556" localSheetId="7">#REF!</definedName>
    <definedName name="_C000556" localSheetId="8">'C - Non-ISS Expenses'!#REF!</definedName>
    <definedName name="_C000556">#REF!</definedName>
    <definedName name="_C000557" localSheetId="7">#REF!</definedName>
    <definedName name="_C000557" localSheetId="8">'C - Non-ISS Expenses'!#REF!</definedName>
    <definedName name="_C000557">#REF!</definedName>
    <definedName name="_C000558" localSheetId="7">#REF!</definedName>
    <definedName name="_C000558" localSheetId="8">'C - Non-ISS Expenses'!#REF!</definedName>
    <definedName name="_C000558">#REF!</definedName>
    <definedName name="_C000559" localSheetId="7">#REF!</definedName>
    <definedName name="_C000559" localSheetId="8">'C - Non-ISS Expenses'!#REF!</definedName>
    <definedName name="_C000559">#REF!</definedName>
    <definedName name="_C000560" localSheetId="7">#REF!</definedName>
    <definedName name="_C000560" localSheetId="8">'C - Non-ISS Expenses'!#REF!</definedName>
    <definedName name="_C000560">#REF!</definedName>
    <definedName name="_C000561" localSheetId="7">#REF!</definedName>
    <definedName name="_C000561" localSheetId="8">'C - Non-ISS Expenses'!#REF!</definedName>
    <definedName name="_C000561">#REF!</definedName>
    <definedName name="_C000562" localSheetId="7">#REF!</definedName>
    <definedName name="_C000562" localSheetId="8">'C - Non-ISS Expenses'!#REF!</definedName>
    <definedName name="_C000562">#REF!</definedName>
    <definedName name="_C000563" localSheetId="7">#REF!</definedName>
    <definedName name="_C000563" localSheetId="8">'C - Non-ISS Expenses'!$E$54</definedName>
    <definedName name="_C000563">#REF!</definedName>
    <definedName name="_C000564" localSheetId="7">#REF!</definedName>
    <definedName name="_C000564" localSheetId="8">'C - Non-ISS Expenses'!$F$54</definedName>
    <definedName name="_C000564">#REF!</definedName>
    <definedName name="_C000565" localSheetId="7">#REF!</definedName>
    <definedName name="_C000565" localSheetId="8">'C - Non-ISS Expenses'!$G$54</definedName>
    <definedName name="_C000565">#REF!</definedName>
    <definedName name="_C000566" localSheetId="7">#REF!</definedName>
    <definedName name="_C000566" localSheetId="8">'C - Non-ISS Expenses'!#REF!</definedName>
    <definedName name="_C000566">#REF!</definedName>
    <definedName name="_C000567" localSheetId="7">#REF!</definedName>
    <definedName name="_C000567" localSheetId="8">'C - Non-ISS Expenses'!#REF!</definedName>
    <definedName name="_C000567">#REF!</definedName>
    <definedName name="_C000568" localSheetId="7">#REF!</definedName>
    <definedName name="_C000568" localSheetId="8">'C - Non-ISS Expenses'!$H$54</definedName>
    <definedName name="_C000568">#REF!</definedName>
    <definedName name="_C000569" localSheetId="7">#REF!</definedName>
    <definedName name="_C000569" localSheetId="8">'C - Non-ISS Expenses'!#REF!</definedName>
    <definedName name="_C000569">#REF!</definedName>
    <definedName name="_C000570" localSheetId="7">#REF!</definedName>
    <definedName name="_C000570" localSheetId="8">'C - Non-ISS Expenses'!#REF!</definedName>
    <definedName name="_C000570">#REF!</definedName>
    <definedName name="_C000578" localSheetId="7">#REF!</definedName>
    <definedName name="_C000578" localSheetId="8">#REF!</definedName>
    <definedName name="_C000578">#REF!</definedName>
    <definedName name="_C000579" localSheetId="7">#REF!</definedName>
    <definedName name="_C000579" localSheetId="8">#REF!</definedName>
    <definedName name="_C000579">#REF!</definedName>
    <definedName name="_C000580" localSheetId="7">#REF!</definedName>
    <definedName name="_C000580" localSheetId="8">#REF!</definedName>
    <definedName name="_C000580">#REF!</definedName>
    <definedName name="_C000581" localSheetId="7">#REF!</definedName>
    <definedName name="_C000581" localSheetId="8">#REF!</definedName>
    <definedName name="_C000581">#REF!</definedName>
    <definedName name="_C000582" localSheetId="7">#REF!</definedName>
    <definedName name="_C000582" localSheetId="8">#REF!</definedName>
    <definedName name="_C000582">#REF!</definedName>
    <definedName name="_C000583" localSheetId="7">#REF!</definedName>
    <definedName name="_C000583" localSheetId="8">#REF!</definedName>
    <definedName name="_C000583">#REF!</definedName>
    <definedName name="_C000584" localSheetId="7">#REF!</definedName>
    <definedName name="_C000584" localSheetId="8">#REF!</definedName>
    <definedName name="_C000584">#REF!</definedName>
    <definedName name="_C000585" localSheetId="7">#REF!</definedName>
    <definedName name="_C000585" localSheetId="8">#REF!</definedName>
    <definedName name="_C000585">#REF!</definedName>
    <definedName name="_C000586" localSheetId="7">#REF!</definedName>
    <definedName name="_C000586" localSheetId="8">#REF!</definedName>
    <definedName name="_C000586">#REF!</definedName>
    <definedName name="_C000587" localSheetId="7">#REF!</definedName>
    <definedName name="_C000587" localSheetId="8">#REF!</definedName>
    <definedName name="_C000587">#REF!</definedName>
    <definedName name="_C000588" localSheetId="7">#REF!</definedName>
    <definedName name="_C000588" localSheetId="8">#REF!</definedName>
    <definedName name="_C000588">#REF!</definedName>
    <definedName name="_C000589" localSheetId="7">#REF!</definedName>
    <definedName name="_C000589" localSheetId="8">#REF!</definedName>
    <definedName name="_C000589">#REF!</definedName>
    <definedName name="_C000590" localSheetId="7">#REF!</definedName>
    <definedName name="_C000590" localSheetId="8">#REF!</definedName>
    <definedName name="_C000590">#REF!</definedName>
    <definedName name="_C000591" localSheetId="7">#REF!</definedName>
    <definedName name="_C000591" localSheetId="8">#REF!</definedName>
    <definedName name="_C000591">#REF!</definedName>
    <definedName name="_C000592" localSheetId="7">#REF!</definedName>
    <definedName name="_C000592" localSheetId="8">#REF!</definedName>
    <definedName name="_C000592">#REF!</definedName>
    <definedName name="_C000593" localSheetId="7">#REF!</definedName>
    <definedName name="_C000593" localSheetId="8">#REF!</definedName>
    <definedName name="_C000593">#REF!</definedName>
    <definedName name="_C000594" localSheetId="7">#REF!</definedName>
    <definedName name="_C000594" localSheetId="8">#REF!</definedName>
    <definedName name="_C000594">#REF!</definedName>
    <definedName name="_C000595" localSheetId="7">#REF!</definedName>
    <definedName name="_C000595" localSheetId="8">#REF!</definedName>
    <definedName name="_C000595">#REF!</definedName>
    <definedName name="_C000596" localSheetId="7">#REF!</definedName>
    <definedName name="_C000596" localSheetId="8">#REF!</definedName>
    <definedName name="_C000596">#REF!</definedName>
    <definedName name="_C000597" localSheetId="7">#REF!</definedName>
    <definedName name="_C000597" localSheetId="8">#REF!</definedName>
    <definedName name="_C000597">#REF!</definedName>
    <definedName name="_C000598" localSheetId="7">#REF!</definedName>
    <definedName name="_C000598" localSheetId="8">#REF!</definedName>
    <definedName name="_C000598">#REF!</definedName>
    <definedName name="_C000599" localSheetId="7">#REF!</definedName>
    <definedName name="_C000599" localSheetId="8">#REF!</definedName>
    <definedName name="_C000599">#REF!</definedName>
    <definedName name="_C000600" localSheetId="7">#REF!</definedName>
    <definedName name="_C000600" localSheetId="8">#REF!</definedName>
    <definedName name="_C000600">#REF!</definedName>
    <definedName name="_C000601" localSheetId="7">#REF!</definedName>
    <definedName name="_C000601" localSheetId="8">#REF!</definedName>
    <definedName name="_C000601">#REF!</definedName>
    <definedName name="_C000602" localSheetId="7">#REF!</definedName>
    <definedName name="_C000602" localSheetId="8">#REF!</definedName>
    <definedName name="_C000602">#REF!</definedName>
    <definedName name="_C000603" localSheetId="7">#REF!</definedName>
    <definedName name="_C000603" localSheetId="8">#REF!</definedName>
    <definedName name="_C000603">#REF!</definedName>
    <definedName name="_C000604" localSheetId="7">#REF!</definedName>
    <definedName name="_C000604" localSheetId="8">#REF!</definedName>
    <definedName name="_C000604">#REF!</definedName>
    <definedName name="_C000605" localSheetId="7">#REF!</definedName>
    <definedName name="_C000605" localSheetId="8">#REF!</definedName>
    <definedName name="_C000605">#REF!</definedName>
    <definedName name="_C000606" localSheetId="7">#REF!</definedName>
    <definedName name="_C000606" localSheetId="8">#REF!</definedName>
    <definedName name="_C000606">#REF!</definedName>
    <definedName name="_C000607" localSheetId="7">#REF!</definedName>
    <definedName name="_C000607" localSheetId="8">#REF!</definedName>
    <definedName name="_C000607">#REF!</definedName>
    <definedName name="_C000608" localSheetId="7">#REF!</definedName>
    <definedName name="_C000608" localSheetId="8">#REF!</definedName>
    <definedName name="_C000608">#REF!</definedName>
    <definedName name="_C000609" localSheetId="7">#REF!</definedName>
    <definedName name="_C000609" localSheetId="8">#REF!</definedName>
    <definedName name="_C000609">#REF!</definedName>
    <definedName name="_C000610" localSheetId="7">#REF!</definedName>
    <definedName name="_C000610" localSheetId="8">#REF!</definedName>
    <definedName name="_C000610">#REF!</definedName>
    <definedName name="_C000611" localSheetId="7">#REF!</definedName>
    <definedName name="_C000611" localSheetId="8">#REF!</definedName>
    <definedName name="_C000611">#REF!</definedName>
    <definedName name="_C000612" localSheetId="7">#REF!</definedName>
    <definedName name="_C000612" localSheetId="8">#REF!</definedName>
    <definedName name="_C000612">#REF!</definedName>
    <definedName name="_C000613" localSheetId="7">#REF!</definedName>
    <definedName name="_C000613" localSheetId="8">#REF!</definedName>
    <definedName name="_C000613">#REF!</definedName>
    <definedName name="_C000614" localSheetId="7">#REF!</definedName>
    <definedName name="_C000614" localSheetId="8">#REF!</definedName>
    <definedName name="_C000614">#REF!</definedName>
    <definedName name="_C000615" localSheetId="7">#REF!</definedName>
    <definedName name="_C000615" localSheetId="8">#REF!</definedName>
    <definedName name="_C000615">#REF!</definedName>
    <definedName name="_C000616" localSheetId="7">#REF!</definedName>
    <definedName name="_C000616" localSheetId="8">#REF!</definedName>
    <definedName name="_C000616">#REF!</definedName>
    <definedName name="_C000617" localSheetId="7">#REF!</definedName>
    <definedName name="_C000617" localSheetId="8">#REF!</definedName>
    <definedName name="_C000617">#REF!</definedName>
    <definedName name="_C000618" localSheetId="7">#REF!</definedName>
    <definedName name="_C000618" localSheetId="8">#REF!</definedName>
    <definedName name="_C000618">#REF!</definedName>
    <definedName name="_C000619" localSheetId="7">#REF!</definedName>
    <definedName name="_C000619" localSheetId="8">#REF!</definedName>
    <definedName name="_C000619">#REF!</definedName>
    <definedName name="_C000620" localSheetId="7">#REF!</definedName>
    <definedName name="_C000620" localSheetId="8">#REF!</definedName>
    <definedName name="_C000620">#REF!</definedName>
    <definedName name="_C000621" localSheetId="7">#REF!</definedName>
    <definedName name="_C000621" localSheetId="8">#REF!</definedName>
    <definedName name="_C000621">#REF!</definedName>
    <definedName name="_C000622" localSheetId="7">#REF!</definedName>
    <definedName name="_C000622" localSheetId="8">#REF!</definedName>
    <definedName name="_C000622">#REF!</definedName>
    <definedName name="_C000623" localSheetId="7">#REF!</definedName>
    <definedName name="_C000623" localSheetId="8">#REF!</definedName>
    <definedName name="_C000623">#REF!</definedName>
    <definedName name="_C000624" localSheetId="7">#REF!</definedName>
    <definedName name="_C000624" localSheetId="8">#REF!</definedName>
    <definedName name="_C000624">#REF!</definedName>
    <definedName name="_C000625" localSheetId="7">#REF!</definedName>
    <definedName name="_C000625" localSheetId="8">#REF!</definedName>
    <definedName name="_C000625">#REF!</definedName>
    <definedName name="_C000626" localSheetId="7">#REF!</definedName>
    <definedName name="_C000626" localSheetId="8">#REF!</definedName>
    <definedName name="_C000626">#REF!</definedName>
    <definedName name="_C000627" localSheetId="7">#REF!</definedName>
    <definedName name="_C000627" localSheetId="8">#REF!</definedName>
    <definedName name="_C000627">#REF!</definedName>
    <definedName name="_C000628" localSheetId="7">#REF!</definedName>
    <definedName name="_C000628" localSheetId="8">#REF!</definedName>
    <definedName name="_C000628">#REF!</definedName>
    <definedName name="_C000629" localSheetId="7">#REF!</definedName>
    <definedName name="_C000629" localSheetId="8">#REF!</definedName>
    <definedName name="_C000629">#REF!</definedName>
    <definedName name="_C000630" localSheetId="7">#REF!</definedName>
    <definedName name="_C000630" localSheetId="8">#REF!</definedName>
    <definedName name="_C000630">#REF!</definedName>
    <definedName name="_C000631" localSheetId="7">#REF!</definedName>
    <definedName name="_C000631" localSheetId="8">#REF!</definedName>
    <definedName name="_C000631">#REF!</definedName>
    <definedName name="_C000632" localSheetId="7">#REF!</definedName>
    <definedName name="_C000632" localSheetId="8">#REF!</definedName>
    <definedName name="_C000632">#REF!</definedName>
    <definedName name="_C000633" localSheetId="7">#REF!</definedName>
    <definedName name="_C000633" localSheetId="8">#REF!</definedName>
    <definedName name="_C000633">#REF!</definedName>
    <definedName name="_C000634" localSheetId="7">#REF!</definedName>
    <definedName name="_C000634" localSheetId="8">#REF!</definedName>
    <definedName name="_C000634">#REF!</definedName>
    <definedName name="_C000635" localSheetId="7">#REF!</definedName>
    <definedName name="_C000635" localSheetId="8">#REF!</definedName>
    <definedName name="_C000635">#REF!</definedName>
    <definedName name="_C000636" localSheetId="7">#REF!</definedName>
    <definedName name="_C000636" localSheetId="8">#REF!</definedName>
    <definedName name="_C000636">#REF!</definedName>
    <definedName name="_C000637" localSheetId="7">#REF!</definedName>
    <definedName name="_C000637" localSheetId="8">#REF!</definedName>
    <definedName name="_C000637">#REF!</definedName>
    <definedName name="_C000638" localSheetId="7">#REF!</definedName>
    <definedName name="_C000638" localSheetId="8">#REF!</definedName>
    <definedName name="_C000638">#REF!</definedName>
    <definedName name="_C000639" localSheetId="7">#REF!</definedName>
    <definedName name="_C000639" localSheetId="8">#REF!</definedName>
    <definedName name="_C000639">#REF!</definedName>
    <definedName name="_C000640" localSheetId="7">#REF!</definedName>
    <definedName name="_C000640" localSheetId="8">#REF!</definedName>
    <definedName name="_C000640">#REF!</definedName>
    <definedName name="_C000641" localSheetId="7">#REF!</definedName>
    <definedName name="_C000641" localSheetId="8">#REF!</definedName>
    <definedName name="_C000641">#REF!</definedName>
    <definedName name="_C000642" localSheetId="7">#REF!</definedName>
    <definedName name="_C000642" localSheetId="8">#REF!</definedName>
    <definedName name="_C000642">#REF!</definedName>
    <definedName name="_C000643" localSheetId="7">#REF!</definedName>
    <definedName name="_C000643" localSheetId="8">#REF!</definedName>
    <definedName name="_C000643">#REF!</definedName>
    <definedName name="_C000644" localSheetId="7">#REF!</definedName>
    <definedName name="_C000644" localSheetId="8">#REF!</definedName>
    <definedName name="_C000644">#REF!</definedName>
    <definedName name="_C000645" localSheetId="7">#REF!</definedName>
    <definedName name="_C000645" localSheetId="8">#REF!</definedName>
    <definedName name="_C000645">#REF!</definedName>
    <definedName name="_C000646" localSheetId="7">#REF!</definedName>
    <definedName name="_C000646" localSheetId="8">#REF!</definedName>
    <definedName name="_C000646">#REF!</definedName>
    <definedName name="_C000647" localSheetId="7">#REF!</definedName>
    <definedName name="_C000647" localSheetId="8">#REF!</definedName>
    <definedName name="_C000647">#REF!</definedName>
    <definedName name="_C000648" localSheetId="7">#REF!</definedName>
    <definedName name="_C000648" localSheetId="8">#REF!</definedName>
    <definedName name="_C000648">#REF!</definedName>
    <definedName name="_C000649" localSheetId="7">#REF!</definedName>
    <definedName name="_C000649" localSheetId="8">#REF!</definedName>
    <definedName name="_C000649">#REF!</definedName>
    <definedName name="_C000650" localSheetId="7">#REF!</definedName>
    <definedName name="_C000650" localSheetId="8">#REF!</definedName>
    <definedName name="_C000650">#REF!</definedName>
    <definedName name="_C000651" localSheetId="7">#REF!</definedName>
    <definedName name="_C000651" localSheetId="8">#REF!</definedName>
    <definedName name="_C000651">#REF!</definedName>
    <definedName name="_C000652" localSheetId="7">#REF!</definedName>
    <definedName name="_C000652" localSheetId="8">#REF!</definedName>
    <definedName name="_C000652">#REF!</definedName>
    <definedName name="_C000653" localSheetId="7">#REF!</definedName>
    <definedName name="_C000653" localSheetId="8">#REF!</definedName>
    <definedName name="_C000653">#REF!</definedName>
    <definedName name="_C000654" localSheetId="7">#REF!</definedName>
    <definedName name="_C000654" localSheetId="8">#REF!</definedName>
    <definedName name="_C000654">#REF!</definedName>
    <definedName name="_C000655" localSheetId="7">#REF!</definedName>
    <definedName name="_C000655" localSheetId="8">#REF!</definedName>
    <definedName name="_C000655">#REF!</definedName>
    <definedName name="_C000656" localSheetId="7">#REF!</definedName>
    <definedName name="_C000656" localSheetId="8">#REF!</definedName>
    <definedName name="_C000656">#REF!</definedName>
    <definedName name="_C000657" localSheetId="7">#REF!</definedName>
    <definedName name="_C000657" localSheetId="8">#REF!</definedName>
    <definedName name="_C000657">#REF!</definedName>
    <definedName name="_C000658" localSheetId="7">#REF!</definedName>
    <definedName name="_C000658" localSheetId="8">#REF!</definedName>
    <definedName name="_C000658">#REF!</definedName>
    <definedName name="_C000659" localSheetId="7">#REF!</definedName>
    <definedName name="_C000659" localSheetId="8">#REF!</definedName>
    <definedName name="_C000659">#REF!</definedName>
    <definedName name="_C000660" localSheetId="7">#REF!</definedName>
    <definedName name="_C000660" localSheetId="8">#REF!</definedName>
    <definedName name="_C000660">#REF!</definedName>
    <definedName name="_C000661" localSheetId="7">#REF!</definedName>
    <definedName name="_C000661" localSheetId="8">#REF!</definedName>
    <definedName name="_C000661">#REF!</definedName>
    <definedName name="_C000662" localSheetId="7">#REF!</definedName>
    <definedName name="_C000662" localSheetId="8">#REF!</definedName>
    <definedName name="_C000662">#REF!</definedName>
    <definedName name="_C000663" localSheetId="7">#REF!</definedName>
    <definedName name="_C000663" localSheetId="8">#REF!</definedName>
    <definedName name="_C000663">#REF!</definedName>
    <definedName name="_C000664" localSheetId="7">#REF!</definedName>
    <definedName name="_C000664" localSheetId="8">#REF!</definedName>
    <definedName name="_C000664">#REF!</definedName>
    <definedName name="_C000665" localSheetId="7">#REF!</definedName>
    <definedName name="_C000665" localSheetId="8">#REF!</definedName>
    <definedName name="_C000665">#REF!</definedName>
    <definedName name="_C000666" localSheetId="7">#REF!</definedName>
    <definedName name="_C000666" localSheetId="8">#REF!</definedName>
    <definedName name="_C000666">#REF!</definedName>
    <definedName name="_C000667" localSheetId="7">#REF!</definedName>
    <definedName name="_C000667" localSheetId="8">#REF!</definedName>
    <definedName name="_C000667">#REF!</definedName>
    <definedName name="_C000668" localSheetId="7">#REF!</definedName>
    <definedName name="_C000668" localSheetId="8">#REF!</definedName>
    <definedName name="_C000668">#REF!</definedName>
    <definedName name="_C000669" localSheetId="7">#REF!</definedName>
    <definedName name="_C000669" localSheetId="8">#REF!</definedName>
    <definedName name="_C000669">#REF!</definedName>
    <definedName name="_C000670" localSheetId="7">#REF!</definedName>
    <definedName name="_C000670" localSheetId="8">#REF!</definedName>
    <definedName name="_C000670">#REF!</definedName>
    <definedName name="_C000671" localSheetId="7">#REF!</definedName>
    <definedName name="_C000671" localSheetId="8">#REF!</definedName>
    <definedName name="_C000671">#REF!</definedName>
    <definedName name="_C000672" localSheetId="7">#REF!</definedName>
    <definedName name="_C000672" localSheetId="8">#REF!</definedName>
    <definedName name="_C000672">#REF!</definedName>
    <definedName name="_C000673" localSheetId="7">#REF!</definedName>
    <definedName name="_C000673" localSheetId="8">#REF!</definedName>
    <definedName name="_C000673">#REF!</definedName>
    <definedName name="_C000674" localSheetId="7">#REF!</definedName>
    <definedName name="_C000674" localSheetId="8">#REF!</definedName>
    <definedName name="_C000674">#REF!</definedName>
    <definedName name="_C000675" localSheetId="7">#REF!</definedName>
    <definedName name="_C000675" localSheetId="8">#REF!</definedName>
    <definedName name="_C000675">#REF!</definedName>
    <definedName name="_C000676" localSheetId="7">#REF!</definedName>
    <definedName name="_C000676" localSheetId="8">#REF!</definedName>
    <definedName name="_C000676">#REF!</definedName>
    <definedName name="_C000677" localSheetId="7">#REF!</definedName>
    <definedName name="_C000677" localSheetId="8">#REF!</definedName>
    <definedName name="_C000677">#REF!</definedName>
    <definedName name="_C000678" localSheetId="7">#REF!</definedName>
    <definedName name="_C000678" localSheetId="8">#REF!</definedName>
    <definedName name="_C000678">#REF!</definedName>
    <definedName name="_C000679" localSheetId="7">#REF!</definedName>
    <definedName name="_C000679" localSheetId="8">#REF!</definedName>
    <definedName name="_C000679">#REF!</definedName>
    <definedName name="_C000680" localSheetId="7">#REF!</definedName>
    <definedName name="_C000680" localSheetId="8">#REF!</definedName>
    <definedName name="_C000680">#REF!</definedName>
    <definedName name="_C000681" localSheetId="7">#REF!</definedName>
    <definedName name="_C000681" localSheetId="8">#REF!</definedName>
    <definedName name="_C000681">#REF!</definedName>
    <definedName name="_C000682" localSheetId="7">#REF!</definedName>
    <definedName name="_C000682" localSheetId="8">#REF!</definedName>
    <definedName name="_C000682">#REF!</definedName>
    <definedName name="_C000683" localSheetId="7">#REF!</definedName>
    <definedName name="_C000683" localSheetId="8">#REF!</definedName>
    <definedName name="_C000683">#REF!</definedName>
    <definedName name="_C000684" localSheetId="7">#REF!</definedName>
    <definedName name="_C000684" localSheetId="8">#REF!</definedName>
    <definedName name="_C000684">#REF!</definedName>
    <definedName name="_C000685" localSheetId="7">#REF!</definedName>
    <definedName name="_C000685" localSheetId="8">#REF!</definedName>
    <definedName name="_C000685">#REF!</definedName>
    <definedName name="_C000686" localSheetId="7">#REF!</definedName>
    <definedName name="_C000686" localSheetId="8">#REF!</definedName>
    <definedName name="_C000686">#REF!</definedName>
    <definedName name="_C000687" localSheetId="7">#REF!</definedName>
    <definedName name="_C000687" localSheetId="8">#REF!</definedName>
    <definedName name="_C000687">#REF!</definedName>
    <definedName name="_C000688" localSheetId="7">#REF!</definedName>
    <definedName name="_C000688" localSheetId="8">#REF!</definedName>
    <definedName name="_C000688">#REF!</definedName>
    <definedName name="_C000689" localSheetId="7">#REF!</definedName>
    <definedName name="_C000689" localSheetId="8">#REF!</definedName>
    <definedName name="_C000689">#REF!</definedName>
    <definedName name="_C000690" localSheetId="7">#REF!</definedName>
    <definedName name="_C000690" localSheetId="8">#REF!</definedName>
    <definedName name="_C000690">#REF!</definedName>
    <definedName name="_C000691" localSheetId="7">#REF!</definedName>
    <definedName name="_C000691" localSheetId="8">#REF!</definedName>
    <definedName name="_C000691">#REF!</definedName>
    <definedName name="_C000692" localSheetId="7">#REF!</definedName>
    <definedName name="_C000692" localSheetId="8">#REF!</definedName>
    <definedName name="_C000692">#REF!</definedName>
    <definedName name="_C000693" localSheetId="7">#REF!</definedName>
    <definedName name="_C000693" localSheetId="8">#REF!</definedName>
    <definedName name="_C000693">#REF!</definedName>
    <definedName name="_C000694" localSheetId="7">#REF!</definedName>
    <definedName name="_C000694" localSheetId="8">#REF!</definedName>
    <definedName name="_C000694">#REF!</definedName>
    <definedName name="_C000695" localSheetId="7">#REF!</definedName>
    <definedName name="_C000695" localSheetId="8">#REF!</definedName>
    <definedName name="_C000695">#REF!</definedName>
    <definedName name="_C000696" localSheetId="7">#REF!</definedName>
    <definedName name="_C000696" localSheetId="8">#REF!</definedName>
    <definedName name="_C000696">#REF!</definedName>
    <definedName name="_C000697" localSheetId="7">#REF!</definedName>
    <definedName name="_C000697" localSheetId="8">#REF!</definedName>
    <definedName name="_C000697">#REF!</definedName>
    <definedName name="_C000698" localSheetId="7">#REF!</definedName>
    <definedName name="_C000698" localSheetId="8">#REF!</definedName>
    <definedName name="_C000698">#REF!</definedName>
    <definedName name="_C000699" localSheetId="7">#REF!</definedName>
    <definedName name="_C000699" localSheetId="8">#REF!</definedName>
    <definedName name="_C000699">#REF!</definedName>
    <definedName name="_C000700" localSheetId="7">#REF!</definedName>
    <definedName name="_C000700" localSheetId="8">#REF!</definedName>
    <definedName name="_C000700">#REF!</definedName>
    <definedName name="_C000701" localSheetId="7">#REF!</definedName>
    <definedName name="_C000701" localSheetId="8">#REF!</definedName>
    <definedName name="_C000701">#REF!</definedName>
    <definedName name="_C000702" localSheetId="7">#REF!</definedName>
    <definedName name="_C000702" localSheetId="8">#REF!</definedName>
    <definedName name="_C000702">#REF!</definedName>
    <definedName name="_C000703" localSheetId="7">#REF!</definedName>
    <definedName name="_C000703" localSheetId="8">#REF!</definedName>
    <definedName name="_C000703">#REF!</definedName>
    <definedName name="_C000704" localSheetId="7">#REF!</definedName>
    <definedName name="_C000704" localSheetId="8">#REF!</definedName>
    <definedName name="_C000704">#REF!</definedName>
    <definedName name="_C000705" localSheetId="7">#REF!</definedName>
    <definedName name="_C000705" localSheetId="8">#REF!</definedName>
    <definedName name="_C000705">#REF!</definedName>
    <definedName name="_C000706" localSheetId="7">#REF!</definedName>
    <definedName name="_C000706" localSheetId="8">#REF!</definedName>
    <definedName name="_C000706">#REF!</definedName>
    <definedName name="_C000707" localSheetId="7">#REF!</definedName>
    <definedName name="_C000707" localSheetId="8">#REF!</definedName>
    <definedName name="_C000707">#REF!</definedName>
    <definedName name="_C000708" localSheetId="7">#REF!</definedName>
    <definedName name="_C000708" localSheetId="8">#REF!</definedName>
    <definedName name="_C000708">#REF!</definedName>
    <definedName name="_C000709" localSheetId="7">#REF!</definedName>
    <definedName name="_C000709" localSheetId="8">#REF!</definedName>
    <definedName name="_C000709">#REF!</definedName>
    <definedName name="_C000710" localSheetId="7">#REF!</definedName>
    <definedName name="_C000710" localSheetId="8">#REF!</definedName>
    <definedName name="_C000710">#REF!</definedName>
    <definedName name="_C000711" localSheetId="7">#REF!</definedName>
    <definedName name="_C000711" localSheetId="8">#REF!</definedName>
    <definedName name="_C000711">#REF!</definedName>
    <definedName name="_C000712" localSheetId="7">#REF!</definedName>
    <definedName name="_C000712" localSheetId="8">#REF!</definedName>
    <definedName name="_C000712">#REF!</definedName>
    <definedName name="_C000713" localSheetId="7">#REF!</definedName>
    <definedName name="_C000713" localSheetId="8">#REF!</definedName>
    <definedName name="_C000713">#REF!</definedName>
    <definedName name="_C000714" localSheetId="7">#REF!</definedName>
    <definedName name="_C000714" localSheetId="8">#REF!</definedName>
    <definedName name="_C000714">#REF!</definedName>
    <definedName name="_C000715" localSheetId="7">#REF!</definedName>
    <definedName name="_C000715" localSheetId="8">#REF!</definedName>
    <definedName name="_C000715">#REF!</definedName>
    <definedName name="_C000716" localSheetId="7">#REF!</definedName>
    <definedName name="_C000716" localSheetId="8">#REF!</definedName>
    <definedName name="_C000716">#REF!</definedName>
    <definedName name="_C000717" localSheetId="7">#REF!</definedName>
    <definedName name="_C000717" localSheetId="8">#REF!</definedName>
    <definedName name="_C000717">#REF!</definedName>
    <definedName name="_C000718" localSheetId="7">#REF!</definedName>
    <definedName name="_C000718" localSheetId="8">#REF!</definedName>
    <definedName name="_C000718">#REF!</definedName>
    <definedName name="_C000719" localSheetId="7">#REF!</definedName>
    <definedName name="_C000719" localSheetId="8">#REF!</definedName>
    <definedName name="_C000719">#REF!</definedName>
    <definedName name="_C000720" localSheetId="7">#REF!</definedName>
    <definedName name="_C000720" localSheetId="8">#REF!</definedName>
    <definedName name="_C000720">#REF!</definedName>
    <definedName name="_C000721" localSheetId="7">#REF!</definedName>
    <definedName name="_C000721" localSheetId="8">#REF!</definedName>
    <definedName name="_C000721">#REF!</definedName>
    <definedName name="_C000722" localSheetId="7">#REF!</definedName>
    <definedName name="_C000722" localSheetId="8">#REF!</definedName>
    <definedName name="_C000722">#REF!</definedName>
    <definedName name="_C000723" localSheetId="7">#REF!</definedName>
    <definedName name="_C000723" localSheetId="8">#REF!</definedName>
    <definedName name="_C000723">#REF!</definedName>
    <definedName name="_C000724" localSheetId="7">#REF!</definedName>
    <definedName name="_C000724" localSheetId="8">#REF!</definedName>
    <definedName name="_C000724">#REF!</definedName>
    <definedName name="_C000725" localSheetId="7">#REF!</definedName>
    <definedName name="_C000725" localSheetId="8">#REF!</definedName>
    <definedName name="_C000725">#REF!</definedName>
    <definedName name="_C000726" localSheetId="7">#REF!</definedName>
    <definedName name="_C000726" localSheetId="8">#REF!</definedName>
    <definedName name="_C000726">#REF!</definedName>
    <definedName name="_C000727" localSheetId="7">#REF!</definedName>
    <definedName name="_C000727" localSheetId="8">#REF!</definedName>
    <definedName name="_C000727">#REF!</definedName>
    <definedName name="_C000728" localSheetId="7">#REF!</definedName>
    <definedName name="_C000728" localSheetId="8">#REF!</definedName>
    <definedName name="_C000728">#REF!</definedName>
    <definedName name="_C000729" localSheetId="7">#REF!</definedName>
    <definedName name="_C000729" localSheetId="8">#REF!</definedName>
    <definedName name="_C000729">#REF!</definedName>
    <definedName name="_C000730" localSheetId="7">#REF!</definedName>
    <definedName name="_C000730" localSheetId="8">#REF!</definedName>
    <definedName name="_C000730">#REF!</definedName>
    <definedName name="_C000731" localSheetId="7">#REF!</definedName>
    <definedName name="_C000731" localSheetId="8">#REF!</definedName>
    <definedName name="_C000731">#REF!</definedName>
    <definedName name="_C000732" localSheetId="7">#REF!</definedName>
    <definedName name="_C000732" localSheetId="8">#REF!</definedName>
    <definedName name="_C000732">#REF!</definedName>
    <definedName name="_C000733" localSheetId="7">#REF!</definedName>
    <definedName name="_C000733" localSheetId="8">#REF!</definedName>
    <definedName name="_C000733">#REF!</definedName>
    <definedName name="_C000734" localSheetId="7">#REF!</definedName>
    <definedName name="_C000734" localSheetId="8">#REF!</definedName>
    <definedName name="_C000734">#REF!</definedName>
    <definedName name="_C000735" localSheetId="7">#REF!</definedName>
    <definedName name="_C000735" localSheetId="8">#REF!</definedName>
    <definedName name="_C000735">#REF!</definedName>
    <definedName name="_C000736" localSheetId="7">#REF!</definedName>
    <definedName name="_C000736" localSheetId="8">#REF!</definedName>
    <definedName name="_C000736">#REF!</definedName>
    <definedName name="_C000737" localSheetId="7">#REF!</definedName>
    <definedName name="_C000737" localSheetId="8">#REF!</definedName>
    <definedName name="_C000737">#REF!</definedName>
    <definedName name="_C000738" localSheetId="7">#REF!</definedName>
    <definedName name="_C000738" localSheetId="8">#REF!</definedName>
    <definedName name="_C000738">#REF!</definedName>
    <definedName name="_C000739" localSheetId="7">#REF!</definedName>
    <definedName name="_C000739" localSheetId="8">#REF!</definedName>
    <definedName name="_C000739">#REF!</definedName>
    <definedName name="_C000740" localSheetId="7">#REF!</definedName>
    <definedName name="_C000740" localSheetId="8">#REF!</definedName>
    <definedName name="_C000740">#REF!</definedName>
    <definedName name="_C000741" localSheetId="7">#REF!</definedName>
    <definedName name="_C000741" localSheetId="8">#REF!</definedName>
    <definedName name="_C000741">#REF!</definedName>
    <definedName name="_C000742" localSheetId="7">#REF!</definedName>
    <definedName name="_C000742" localSheetId="8">#REF!</definedName>
    <definedName name="_C000742">#REF!</definedName>
    <definedName name="_C000743" localSheetId="7">#REF!</definedName>
    <definedName name="_C000743" localSheetId="8">#REF!</definedName>
    <definedName name="_C000743">#REF!</definedName>
    <definedName name="_C000744" localSheetId="7">#REF!</definedName>
    <definedName name="_C000744" localSheetId="8">#REF!</definedName>
    <definedName name="_C000744">#REF!</definedName>
    <definedName name="_C000745" localSheetId="7">#REF!</definedName>
    <definedName name="_C000745" localSheetId="8">#REF!</definedName>
    <definedName name="_C000745">#REF!</definedName>
    <definedName name="_C000746" localSheetId="7">#REF!</definedName>
    <definedName name="_C000746" localSheetId="8">#REF!</definedName>
    <definedName name="_C000746">#REF!</definedName>
    <definedName name="_C000747" localSheetId="7">#REF!</definedName>
    <definedName name="_C000747" localSheetId="8">#REF!</definedName>
    <definedName name="_C000747">#REF!</definedName>
    <definedName name="_C000748" localSheetId="7">#REF!</definedName>
    <definedName name="_C000748" localSheetId="8">#REF!</definedName>
    <definedName name="_C000748">#REF!</definedName>
    <definedName name="_C000749" localSheetId="7">#REF!</definedName>
    <definedName name="_C000749" localSheetId="8">#REF!</definedName>
    <definedName name="_C000749">#REF!</definedName>
    <definedName name="_C000750" localSheetId="7">#REF!</definedName>
    <definedName name="_C000750" localSheetId="8">#REF!</definedName>
    <definedName name="_C000750">#REF!</definedName>
    <definedName name="_C000751" localSheetId="7">#REF!</definedName>
    <definedName name="_C000751" localSheetId="8">#REF!</definedName>
    <definedName name="_C000751">#REF!</definedName>
    <definedName name="_C000752" localSheetId="7">#REF!</definedName>
    <definedName name="_C000752" localSheetId="8">#REF!</definedName>
    <definedName name="_C000752">#REF!</definedName>
    <definedName name="_C000753" localSheetId="7">#REF!</definedName>
    <definedName name="_C000753" localSheetId="8">#REF!</definedName>
    <definedName name="_C000753">#REF!</definedName>
    <definedName name="_C000754" localSheetId="7">#REF!</definedName>
    <definedName name="_C000754" localSheetId="8">#REF!</definedName>
    <definedName name="_C000754">#REF!</definedName>
    <definedName name="_C000755" localSheetId="7">#REF!</definedName>
    <definedName name="_C000755" localSheetId="8">#REF!</definedName>
    <definedName name="_C000755">#REF!</definedName>
    <definedName name="_C000756" localSheetId="7">#REF!</definedName>
    <definedName name="_C000756" localSheetId="8">#REF!</definedName>
    <definedName name="_C000756">#REF!</definedName>
    <definedName name="_C000757" localSheetId="7">#REF!</definedName>
    <definedName name="_C000757" localSheetId="8">#REF!</definedName>
    <definedName name="_C000757">#REF!</definedName>
    <definedName name="_C000758" localSheetId="7">#REF!</definedName>
    <definedName name="_C000758" localSheetId="8">#REF!</definedName>
    <definedName name="_C000758">#REF!</definedName>
    <definedName name="_C000759" localSheetId="7">#REF!</definedName>
    <definedName name="_C000759" localSheetId="8">#REF!</definedName>
    <definedName name="_C000759">#REF!</definedName>
    <definedName name="_C000760" localSheetId="7">#REF!</definedName>
    <definedName name="_C000760" localSheetId="8">#REF!</definedName>
    <definedName name="_C000760">#REF!</definedName>
    <definedName name="_C000761" localSheetId="7">#REF!</definedName>
    <definedName name="_C000761" localSheetId="8">#REF!</definedName>
    <definedName name="_C000761">#REF!</definedName>
    <definedName name="_C000762" localSheetId="7">#REF!</definedName>
    <definedName name="_C000762" localSheetId="8">#REF!</definedName>
    <definedName name="_C000762">#REF!</definedName>
    <definedName name="_C000763" localSheetId="7">#REF!</definedName>
    <definedName name="_C000763" localSheetId="8">#REF!</definedName>
    <definedName name="_C000763">#REF!</definedName>
    <definedName name="_C000764" localSheetId="7">#REF!</definedName>
    <definedName name="_C000764" localSheetId="8">#REF!</definedName>
    <definedName name="_C000764">#REF!</definedName>
    <definedName name="_C000765" localSheetId="7">#REF!</definedName>
    <definedName name="_C000765" localSheetId="8">#REF!</definedName>
    <definedName name="_C000765">#REF!</definedName>
    <definedName name="_C000766" localSheetId="7">#REF!</definedName>
    <definedName name="_C000766" localSheetId="8">#REF!</definedName>
    <definedName name="_C000766">#REF!</definedName>
    <definedName name="_C000767" localSheetId="7">#REF!</definedName>
    <definedName name="_C000767" localSheetId="8">#REF!</definedName>
    <definedName name="_C000767">#REF!</definedName>
    <definedName name="_C000768" localSheetId="7">#REF!</definedName>
    <definedName name="_C000768" localSheetId="8">#REF!</definedName>
    <definedName name="_C000768">#REF!</definedName>
    <definedName name="_C000769" localSheetId="7">#REF!</definedName>
    <definedName name="_C000769" localSheetId="8">#REF!</definedName>
    <definedName name="_C000769">#REF!</definedName>
    <definedName name="_C000770" localSheetId="7">#REF!</definedName>
    <definedName name="_C000770" localSheetId="8">#REF!</definedName>
    <definedName name="_C000770">#REF!</definedName>
    <definedName name="_C000771" localSheetId="7">#REF!</definedName>
    <definedName name="_C000771" localSheetId="8">#REF!</definedName>
    <definedName name="_C000771">#REF!</definedName>
    <definedName name="_C000772" localSheetId="7">#REF!</definedName>
    <definedName name="_C000772" localSheetId="8">#REF!</definedName>
    <definedName name="_C000772">#REF!</definedName>
    <definedName name="_C000773" localSheetId="7">#REF!</definedName>
    <definedName name="_C000773" localSheetId="8">#REF!</definedName>
    <definedName name="_C000773">#REF!</definedName>
    <definedName name="_C000774" localSheetId="7">#REF!</definedName>
    <definedName name="_C000774" localSheetId="8">#REF!</definedName>
    <definedName name="_C000774">#REF!</definedName>
    <definedName name="_C000775" localSheetId="7">#REF!</definedName>
    <definedName name="_C000775" localSheetId="8">#REF!</definedName>
    <definedName name="_C000775">#REF!</definedName>
    <definedName name="_C000776" localSheetId="7">#REF!</definedName>
    <definedName name="_C000776" localSheetId="8">#REF!</definedName>
    <definedName name="_C000776">#REF!</definedName>
    <definedName name="_C000777" localSheetId="7">#REF!</definedName>
    <definedName name="_C000777" localSheetId="8">#REF!</definedName>
    <definedName name="_C000777">#REF!</definedName>
    <definedName name="_C000778" localSheetId="7">#REF!</definedName>
    <definedName name="_C000778" localSheetId="8">#REF!</definedName>
    <definedName name="_C000778">#REF!</definedName>
    <definedName name="_C000779" localSheetId="7">#REF!</definedName>
    <definedName name="_C000779" localSheetId="8">#REF!</definedName>
    <definedName name="_C000779">#REF!</definedName>
    <definedName name="_C000780" localSheetId="7">#REF!</definedName>
    <definedName name="_C000780" localSheetId="8">#REF!</definedName>
    <definedName name="_C000780">#REF!</definedName>
    <definedName name="_C000781" localSheetId="7">#REF!</definedName>
    <definedName name="_C000781" localSheetId="8">#REF!</definedName>
    <definedName name="_C000781">#REF!</definedName>
    <definedName name="_C000782" localSheetId="7">#REF!</definedName>
    <definedName name="_C000782" localSheetId="8">#REF!</definedName>
    <definedName name="_C000782">#REF!</definedName>
    <definedName name="_C000783" localSheetId="7">#REF!</definedName>
    <definedName name="_C000783" localSheetId="8">#REF!</definedName>
    <definedName name="_C000783">#REF!</definedName>
    <definedName name="_C000784" localSheetId="7">#REF!</definedName>
    <definedName name="_C000784" localSheetId="8">#REF!</definedName>
    <definedName name="_C000784">#REF!</definedName>
    <definedName name="_C000785" localSheetId="7">#REF!</definedName>
    <definedName name="_C000785" localSheetId="8">#REF!</definedName>
    <definedName name="_C000785">#REF!</definedName>
    <definedName name="_C000786" localSheetId="7">#REF!</definedName>
    <definedName name="_C000786" localSheetId="8">#REF!</definedName>
    <definedName name="_C000786">#REF!</definedName>
    <definedName name="_C000787" localSheetId="7">#REF!</definedName>
    <definedName name="_C000787" localSheetId="8">#REF!</definedName>
    <definedName name="_C000787">#REF!</definedName>
    <definedName name="_C000788" localSheetId="7">#REF!</definedName>
    <definedName name="_C000788" localSheetId="8">#REF!</definedName>
    <definedName name="_C000788">#REF!</definedName>
    <definedName name="_C000789" localSheetId="7">#REF!</definedName>
    <definedName name="_C000789" localSheetId="8">#REF!</definedName>
    <definedName name="_C000789">#REF!</definedName>
    <definedName name="_C000790" localSheetId="7">#REF!</definedName>
    <definedName name="_C000790" localSheetId="8">#REF!</definedName>
    <definedName name="_C000790">#REF!</definedName>
    <definedName name="_C000791" localSheetId="7">#REF!</definedName>
    <definedName name="_C000791" localSheetId="8">#REF!</definedName>
    <definedName name="_C000791">#REF!</definedName>
    <definedName name="_C000792" localSheetId="7">#REF!</definedName>
    <definedName name="_C000792" localSheetId="8">#REF!</definedName>
    <definedName name="_C000792">#REF!</definedName>
    <definedName name="_C000793" localSheetId="7">#REF!</definedName>
    <definedName name="_C000793" localSheetId="8">#REF!</definedName>
    <definedName name="_C000793">#REF!</definedName>
    <definedName name="_C000794" localSheetId="7">#REF!</definedName>
    <definedName name="_C000794" localSheetId="8">#REF!</definedName>
    <definedName name="_C000794">#REF!</definedName>
    <definedName name="_C000795" localSheetId="7">#REF!</definedName>
    <definedName name="_C000795" localSheetId="8">#REF!</definedName>
    <definedName name="_C000795">#REF!</definedName>
    <definedName name="_C000796" localSheetId="7">#REF!</definedName>
    <definedName name="_C000796" localSheetId="8">#REF!</definedName>
    <definedName name="_C000796">#REF!</definedName>
    <definedName name="_C000797" localSheetId="7">#REF!</definedName>
    <definedName name="_C000797" localSheetId="8">#REF!</definedName>
    <definedName name="_C000797">#REF!</definedName>
    <definedName name="_C000798" localSheetId="7">#REF!</definedName>
    <definedName name="_C000798" localSheetId="8">#REF!</definedName>
    <definedName name="_C000798">#REF!</definedName>
    <definedName name="_C000799" localSheetId="7">#REF!</definedName>
    <definedName name="_C000799" localSheetId="8">#REF!</definedName>
    <definedName name="_C000799">#REF!</definedName>
    <definedName name="_C000800" localSheetId="7">#REF!</definedName>
    <definedName name="_C000800" localSheetId="8">#REF!</definedName>
    <definedName name="_C000800">#REF!</definedName>
    <definedName name="_C000801" localSheetId="7">#REF!</definedName>
    <definedName name="_C000801" localSheetId="8">#REF!</definedName>
    <definedName name="_C000801">#REF!</definedName>
    <definedName name="_C000802" localSheetId="7">#REF!</definedName>
    <definedName name="_C000802" localSheetId="8">#REF!</definedName>
    <definedName name="_C000802">#REF!</definedName>
    <definedName name="_C000803" localSheetId="7">#REF!</definedName>
    <definedName name="_C000803" localSheetId="8">#REF!</definedName>
    <definedName name="_C000803">#REF!</definedName>
    <definedName name="_C000804" localSheetId="7">#REF!</definedName>
    <definedName name="_C000804" localSheetId="8">#REF!</definedName>
    <definedName name="_C000804">#REF!</definedName>
    <definedName name="_C000805" localSheetId="7">#REF!</definedName>
    <definedName name="_C000805" localSheetId="8">#REF!</definedName>
    <definedName name="_C000805">#REF!</definedName>
    <definedName name="_C000806" localSheetId="7">#REF!</definedName>
    <definedName name="_C000806" localSheetId="8">#REF!</definedName>
    <definedName name="_C000806">#REF!</definedName>
    <definedName name="_C000807" localSheetId="7">#REF!</definedName>
    <definedName name="_C000807" localSheetId="8">#REF!</definedName>
    <definedName name="_C000807">#REF!</definedName>
    <definedName name="_C000808" localSheetId="7">#REF!</definedName>
    <definedName name="_C000808" localSheetId="8">#REF!</definedName>
    <definedName name="_C000808">#REF!</definedName>
    <definedName name="_C000809" localSheetId="7">#REF!</definedName>
    <definedName name="_C000809" localSheetId="8">#REF!</definedName>
    <definedName name="_C000809">#REF!</definedName>
    <definedName name="_C000810" localSheetId="7">#REF!</definedName>
    <definedName name="_C000810" localSheetId="8">#REF!</definedName>
    <definedName name="_C000810">#REF!</definedName>
    <definedName name="_C000811" localSheetId="7">#REF!</definedName>
    <definedName name="_C000811" localSheetId="8">#REF!</definedName>
    <definedName name="_C000811">#REF!</definedName>
    <definedName name="_C000812" localSheetId="7">#REF!</definedName>
    <definedName name="_C000812" localSheetId="8">#REF!</definedName>
    <definedName name="_C000812">#REF!</definedName>
    <definedName name="_C000813" localSheetId="7">#REF!</definedName>
    <definedName name="_C000813" localSheetId="8">#REF!</definedName>
    <definedName name="_C000813">#REF!</definedName>
    <definedName name="_C000814" localSheetId="7">#REF!</definedName>
    <definedName name="_C000814" localSheetId="8">#REF!</definedName>
    <definedName name="_C000814">#REF!</definedName>
    <definedName name="_C000815" localSheetId="7">#REF!</definedName>
    <definedName name="_C000815" localSheetId="8">#REF!</definedName>
    <definedName name="_C000815">#REF!</definedName>
    <definedName name="_C000816" localSheetId="7">#REF!</definedName>
    <definedName name="_C000816" localSheetId="8">#REF!</definedName>
    <definedName name="_C000816">#REF!</definedName>
    <definedName name="_C000817" localSheetId="7">#REF!</definedName>
    <definedName name="_C000817" localSheetId="8">#REF!</definedName>
    <definedName name="_C000817">#REF!</definedName>
    <definedName name="_C000818" localSheetId="7">#REF!</definedName>
    <definedName name="_C000818" localSheetId="8">#REF!</definedName>
    <definedName name="_C000818">#REF!</definedName>
    <definedName name="_C000819" localSheetId="7">#REF!</definedName>
    <definedName name="_C000819" localSheetId="8">#REF!</definedName>
    <definedName name="_C000819">#REF!</definedName>
    <definedName name="_C000820" localSheetId="7">#REF!</definedName>
    <definedName name="_C000820" localSheetId="8">#REF!</definedName>
    <definedName name="_C000820">#REF!</definedName>
    <definedName name="_C000821" localSheetId="7">#REF!</definedName>
    <definedName name="_C000821" localSheetId="8">#REF!</definedName>
    <definedName name="_C000821">#REF!</definedName>
    <definedName name="_C000822" localSheetId="7">#REF!</definedName>
    <definedName name="_C000822" localSheetId="8">#REF!</definedName>
    <definedName name="_C000822">#REF!</definedName>
    <definedName name="_C000823" localSheetId="7">#REF!</definedName>
    <definedName name="_C000823" localSheetId="8">#REF!</definedName>
    <definedName name="_C000823">#REF!</definedName>
    <definedName name="_C000824" localSheetId="7">#REF!</definedName>
    <definedName name="_C000824" localSheetId="8">#REF!</definedName>
    <definedName name="_C000824">#REF!</definedName>
    <definedName name="_C000825" localSheetId="7">#REF!</definedName>
    <definedName name="_C000825" localSheetId="8">#REF!</definedName>
    <definedName name="_C000825">#REF!</definedName>
    <definedName name="_C000826" localSheetId="7">#REF!</definedName>
    <definedName name="_C000826" localSheetId="8">#REF!</definedName>
    <definedName name="_C000826">#REF!</definedName>
    <definedName name="_C000827" localSheetId="7">#REF!</definedName>
    <definedName name="_C000827" localSheetId="8">#REF!</definedName>
    <definedName name="_C000827">#REF!</definedName>
    <definedName name="_C000828" localSheetId="7">#REF!</definedName>
    <definedName name="_C000828" localSheetId="8">#REF!</definedName>
    <definedName name="_C000828">#REF!</definedName>
    <definedName name="_C000829" localSheetId="7">#REF!</definedName>
    <definedName name="_C000829" localSheetId="8">#REF!</definedName>
    <definedName name="_C000829">#REF!</definedName>
    <definedName name="_C000830" localSheetId="7">#REF!</definedName>
    <definedName name="_C000830" localSheetId="8">#REF!</definedName>
    <definedName name="_C000830">#REF!</definedName>
    <definedName name="_C000831" localSheetId="7">#REF!</definedName>
    <definedName name="_C000831" localSheetId="8">#REF!</definedName>
    <definedName name="_C000831">#REF!</definedName>
    <definedName name="_C000832" localSheetId="7">#REF!</definedName>
    <definedName name="_C000832" localSheetId="8">#REF!</definedName>
    <definedName name="_C000832">#REF!</definedName>
    <definedName name="_C000833" localSheetId="7">#REF!</definedName>
    <definedName name="_C000833" localSheetId="8">#REF!</definedName>
    <definedName name="_C000833">#REF!</definedName>
    <definedName name="_C000834" localSheetId="7">#REF!</definedName>
    <definedName name="_C000834" localSheetId="8">#REF!</definedName>
    <definedName name="_C000834">#REF!</definedName>
    <definedName name="_C000835" localSheetId="7">#REF!</definedName>
    <definedName name="_C000835" localSheetId="8">#REF!</definedName>
    <definedName name="_C000835">#REF!</definedName>
    <definedName name="_C000836" localSheetId="7">#REF!</definedName>
    <definedName name="_C000836" localSheetId="8">#REF!</definedName>
    <definedName name="_C000836">#REF!</definedName>
    <definedName name="_C000837" localSheetId="7">#REF!</definedName>
    <definedName name="_C000837" localSheetId="8">#REF!</definedName>
    <definedName name="_C000837">#REF!</definedName>
    <definedName name="_C000838" localSheetId="7">#REF!</definedName>
    <definedName name="_C000838" localSheetId="8">#REF!</definedName>
    <definedName name="_C000838">#REF!</definedName>
    <definedName name="_C000839" localSheetId="7">#REF!</definedName>
    <definedName name="_C000839" localSheetId="8">#REF!</definedName>
    <definedName name="_C000839">#REF!</definedName>
    <definedName name="_C000840" localSheetId="7">#REF!</definedName>
    <definedName name="_C000840" localSheetId="8">#REF!</definedName>
    <definedName name="_C000840">#REF!</definedName>
    <definedName name="_C000848" localSheetId="7">#REF!</definedName>
    <definedName name="_C000848">#REF!</definedName>
    <definedName name="_C000849" localSheetId="7">#REF!</definedName>
    <definedName name="_C000849">#REF!</definedName>
    <definedName name="_C000850" localSheetId="7">#REF!</definedName>
    <definedName name="_C000850" localSheetId="8">#REF!</definedName>
    <definedName name="_C000850">#REF!</definedName>
    <definedName name="_C000851" localSheetId="7">#REF!</definedName>
    <definedName name="_C000851" localSheetId="8">#REF!</definedName>
    <definedName name="_C000851">#REF!</definedName>
    <definedName name="_C000852" localSheetId="7">#REF!</definedName>
    <definedName name="_C000852">#REF!</definedName>
    <definedName name="_C000853" localSheetId="7">#REF!</definedName>
    <definedName name="_C000853">#REF!</definedName>
    <definedName name="_C000854" localSheetId="7">#REF!</definedName>
    <definedName name="_C000854" localSheetId="8">#REF!</definedName>
    <definedName name="_C000854">#REF!</definedName>
    <definedName name="_C000855" localSheetId="7">#REF!</definedName>
    <definedName name="_C000855">#REF!</definedName>
    <definedName name="_C000856" localSheetId="7">#REF!</definedName>
    <definedName name="_C000856">#REF!</definedName>
    <definedName name="_C000857" localSheetId="7">#REF!</definedName>
    <definedName name="_C000857">#REF!</definedName>
    <definedName name="_C000858" localSheetId="7">#REF!</definedName>
    <definedName name="_C000858" localSheetId="8">#REF!</definedName>
    <definedName name="_C000858">#REF!</definedName>
    <definedName name="_C000859" localSheetId="7">#REF!</definedName>
    <definedName name="_C000859" localSheetId="8">#REF!</definedName>
    <definedName name="_C000859">#REF!</definedName>
    <definedName name="_C000860" localSheetId="7">#REF!</definedName>
    <definedName name="_C000860">#REF!</definedName>
    <definedName name="_C000861" localSheetId="7">#REF!</definedName>
    <definedName name="_C000861">#REF!</definedName>
    <definedName name="_C000862" localSheetId="7">#REF!</definedName>
    <definedName name="_C000862" localSheetId="8">#REF!</definedName>
    <definedName name="_C000862">#REF!</definedName>
    <definedName name="_C000863" localSheetId="7">#REF!</definedName>
    <definedName name="_C000863" localSheetId="8">#REF!</definedName>
    <definedName name="_C000863">#REF!</definedName>
    <definedName name="_C000864" localSheetId="7">#REF!</definedName>
    <definedName name="_C000864" localSheetId="8">#REF!</definedName>
    <definedName name="_C000864">#REF!</definedName>
    <definedName name="_C000865" localSheetId="7">#REF!</definedName>
    <definedName name="_C000865" localSheetId="8">#REF!</definedName>
    <definedName name="_C000865">#REF!</definedName>
    <definedName name="_C000866" localSheetId="7">#REF!</definedName>
    <definedName name="_C000866" localSheetId="8">#REF!</definedName>
    <definedName name="_C000866">#REF!</definedName>
    <definedName name="_C000867" localSheetId="7">#REF!</definedName>
    <definedName name="_C000867" localSheetId="8">#REF!</definedName>
    <definedName name="_C000867">#REF!</definedName>
    <definedName name="_C000868" localSheetId="7">#REF!</definedName>
    <definedName name="_C000868" localSheetId="8">#REF!</definedName>
    <definedName name="_C000868">#REF!</definedName>
    <definedName name="_C000869" localSheetId="7">#REF!</definedName>
    <definedName name="_C000869" localSheetId="8">#REF!</definedName>
    <definedName name="_C000869">#REF!</definedName>
    <definedName name="_C000870" localSheetId="7">#REF!</definedName>
    <definedName name="_C000870" localSheetId="8">#REF!</definedName>
    <definedName name="_C000870">#REF!</definedName>
    <definedName name="_C000871" localSheetId="7">#REF!</definedName>
    <definedName name="_C000871" localSheetId="8">#REF!</definedName>
    <definedName name="_C000871">#REF!</definedName>
    <definedName name="_C000872" localSheetId="7">#REF!</definedName>
    <definedName name="_C000872" localSheetId="8">#REF!</definedName>
    <definedName name="_C000872">#REF!</definedName>
    <definedName name="_C000873" localSheetId="7">#REF!</definedName>
    <definedName name="_C000873" localSheetId="8">#REF!</definedName>
    <definedName name="_C000873">#REF!</definedName>
    <definedName name="_C000874" localSheetId="7">#REF!</definedName>
    <definedName name="_C000874" localSheetId="8">#REF!</definedName>
    <definedName name="_C000874">#REF!</definedName>
    <definedName name="_C000875" localSheetId="7">#REF!</definedName>
    <definedName name="_C000875" localSheetId="8">#REF!</definedName>
    <definedName name="_C000875">#REF!</definedName>
    <definedName name="_C000876" localSheetId="7">#REF!</definedName>
    <definedName name="_C000876" localSheetId="8">#REF!</definedName>
    <definedName name="_C000876">#REF!</definedName>
    <definedName name="_C000877" localSheetId="7">#REF!</definedName>
    <definedName name="_C000877" localSheetId="8">#REF!</definedName>
    <definedName name="_C000877">#REF!</definedName>
    <definedName name="_C000878" localSheetId="7">#REF!</definedName>
    <definedName name="_C000878" localSheetId="8">#REF!</definedName>
    <definedName name="_C000878">#REF!</definedName>
    <definedName name="_C000879" localSheetId="7">#REF!</definedName>
    <definedName name="_C000879" localSheetId="8">#REF!</definedName>
    <definedName name="_C000879">#REF!</definedName>
    <definedName name="_C000880" localSheetId="7">#REF!</definedName>
    <definedName name="_C000880" localSheetId="8">#REF!</definedName>
    <definedName name="_C000880">#REF!</definedName>
    <definedName name="_C000881" localSheetId="7">#REF!</definedName>
    <definedName name="_C000881" localSheetId="8">#REF!</definedName>
    <definedName name="_C000881">#REF!</definedName>
    <definedName name="_C000882" localSheetId="7">#REF!</definedName>
    <definedName name="_C000882" localSheetId="8">#REF!</definedName>
    <definedName name="_C000882">#REF!</definedName>
    <definedName name="_C000883" localSheetId="7">#REF!</definedName>
    <definedName name="_C000883" localSheetId="8">#REF!</definedName>
    <definedName name="_C000883">#REF!</definedName>
    <definedName name="_C000884" localSheetId="7">#REF!</definedName>
    <definedName name="_C000884" localSheetId="8">#REF!</definedName>
    <definedName name="_C000884">#REF!</definedName>
    <definedName name="_C000885" localSheetId="7">#REF!</definedName>
    <definedName name="_C000885" localSheetId="8">#REF!</definedName>
    <definedName name="_C000885">#REF!</definedName>
    <definedName name="_C000886" localSheetId="7">#REF!</definedName>
    <definedName name="_C000886" localSheetId="8">#REF!</definedName>
    <definedName name="_C000886">#REF!</definedName>
    <definedName name="_C000887" localSheetId="7">#REF!</definedName>
    <definedName name="_C000887" localSheetId="8">#REF!</definedName>
    <definedName name="_C000887">#REF!</definedName>
    <definedName name="_C000888" localSheetId="7">#REF!</definedName>
    <definedName name="_C000888" localSheetId="8">#REF!</definedName>
    <definedName name="_C000888">#REF!</definedName>
    <definedName name="_C000889" localSheetId="7">#REF!</definedName>
    <definedName name="_C000889" localSheetId="8">#REF!</definedName>
    <definedName name="_C000889">#REF!</definedName>
    <definedName name="_C000890" localSheetId="7">#REF!</definedName>
    <definedName name="_C000890" localSheetId="8">#REF!</definedName>
    <definedName name="_C000890">#REF!</definedName>
    <definedName name="_C000891" localSheetId="7">#REF!</definedName>
    <definedName name="_C000891" localSheetId="8">#REF!</definedName>
    <definedName name="_C000891">#REF!</definedName>
    <definedName name="_C000892" localSheetId="7">#REF!</definedName>
    <definedName name="_C000892" localSheetId="8">#REF!</definedName>
    <definedName name="_C000892">#REF!</definedName>
    <definedName name="_C000893" localSheetId="7">#REF!</definedName>
    <definedName name="_C000893" localSheetId="8">#REF!</definedName>
    <definedName name="_C000893">#REF!</definedName>
    <definedName name="_C000894" localSheetId="7">#REF!</definedName>
    <definedName name="_C000894" localSheetId="8">#REF!</definedName>
    <definedName name="_C000894">#REF!</definedName>
    <definedName name="_C000895" localSheetId="7">#REF!</definedName>
    <definedName name="_C000895" localSheetId="8">#REF!</definedName>
    <definedName name="_C000895">#REF!</definedName>
    <definedName name="_C000896" localSheetId="7">#REF!</definedName>
    <definedName name="_C000896" localSheetId="8">#REF!</definedName>
    <definedName name="_C000896">#REF!</definedName>
    <definedName name="_C000897" localSheetId="7">#REF!</definedName>
    <definedName name="_C000897" localSheetId="8">#REF!</definedName>
    <definedName name="_C000897">#REF!</definedName>
    <definedName name="_C000898" localSheetId="7">#REF!</definedName>
    <definedName name="_C000898" localSheetId="8">#REF!</definedName>
    <definedName name="_C000898">#REF!</definedName>
    <definedName name="_C000899" localSheetId="7">#REF!</definedName>
    <definedName name="_C000899" localSheetId="8">#REF!</definedName>
    <definedName name="_C000899">#REF!</definedName>
    <definedName name="_C000900" localSheetId="7">#REF!</definedName>
    <definedName name="_C000900" localSheetId="8">#REF!</definedName>
    <definedName name="_C000900">#REF!</definedName>
    <definedName name="_C000901" localSheetId="7">#REF!</definedName>
    <definedName name="_C000901" localSheetId="8">#REF!</definedName>
    <definedName name="_C000901">#REF!</definedName>
    <definedName name="_C000902" localSheetId="7">#REF!</definedName>
    <definedName name="_C000902" localSheetId="8">#REF!</definedName>
    <definedName name="_C000902">#REF!</definedName>
    <definedName name="_C000903" localSheetId="7">#REF!</definedName>
    <definedName name="_C000903" localSheetId="8">#REF!</definedName>
    <definedName name="_C000903">#REF!</definedName>
    <definedName name="_C000904" localSheetId="7">#REF!</definedName>
    <definedName name="_C000904" localSheetId="8">#REF!</definedName>
    <definedName name="_C000904">#REF!</definedName>
    <definedName name="_C000905" localSheetId="7">#REF!</definedName>
    <definedName name="_C000905" localSheetId="8">#REF!</definedName>
    <definedName name="_C000905">#REF!</definedName>
    <definedName name="_C000906" localSheetId="7">#REF!</definedName>
    <definedName name="_C000906" localSheetId="8">#REF!</definedName>
    <definedName name="_C000906">#REF!</definedName>
    <definedName name="_C000907" localSheetId="7">#REF!</definedName>
    <definedName name="_C000907" localSheetId="8">#REF!</definedName>
    <definedName name="_C000907">#REF!</definedName>
    <definedName name="_C000908" localSheetId="7">#REF!</definedName>
    <definedName name="_C000908" localSheetId="8">#REF!</definedName>
    <definedName name="_C000908">#REF!</definedName>
    <definedName name="_C000909" localSheetId="7">#REF!</definedName>
    <definedName name="_C000909" localSheetId="8">#REF!</definedName>
    <definedName name="_C000909">#REF!</definedName>
    <definedName name="_C000910" localSheetId="7">#REF!</definedName>
    <definedName name="_C000910" localSheetId="8">#REF!</definedName>
    <definedName name="_C000910">#REF!</definedName>
    <definedName name="_C000911" localSheetId="7">#REF!</definedName>
    <definedName name="_C000911" localSheetId="8">#REF!</definedName>
    <definedName name="_C000911">#REF!</definedName>
    <definedName name="_C000912" localSheetId="7">#REF!</definedName>
    <definedName name="_C000912" localSheetId="8">#REF!</definedName>
    <definedName name="_C000912">#REF!</definedName>
    <definedName name="_C000913" localSheetId="7">#REF!</definedName>
    <definedName name="_C000913" localSheetId="8">#REF!</definedName>
    <definedName name="_C000913">#REF!</definedName>
    <definedName name="_C000914" localSheetId="7">#REF!</definedName>
    <definedName name="_C000914" localSheetId="8">#REF!</definedName>
    <definedName name="_C000914">#REF!</definedName>
    <definedName name="_C000915" localSheetId="7">#REF!</definedName>
    <definedName name="_C000915" localSheetId="8">#REF!</definedName>
    <definedName name="_C000915">#REF!</definedName>
    <definedName name="_C000916" localSheetId="7">#REF!</definedName>
    <definedName name="_C000916" localSheetId="8">#REF!</definedName>
    <definedName name="_C000916">#REF!</definedName>
    <definedName name="_C000917" localSheetId="7">#REF!</definedName>
    <definedName name="_C000917" localSheetId="8">#REF!</definedName>
    <definedName name="_C000917">#REF!</definedName>
    <definedName name="_C000918" localSheetId="7">#REF!</definedName>
    <definedName name="_C000918" localSheetId="8">#REF!</definedName>
    <definedName name="_C000918">#REF!</definedName>
    <definedName name="_C000919" localSheetId="7">#REF!</definedName>
    <definedName name="_C000919" localSheetId="8">#REF!</definedName>
    <definedName name="_C000919">#REF!</definedName>
    <definedName name="_C000920" localSheetId="7">#REF!</definedName>
    <definedName name="_C000920" localSheetId="8">#REF!</definedName>
    <definedName name="_C000920">#REF!</definedName>
    <definedName name="_C000921" localSheetId="7">#REF!</definedName>
    <definedName name="_C000921" localSheetId="8">#REF!</definedName>
    <definedName name="_C000921">#REF!</definedName>
    <definedName name="_C000922" localSheetId="7">#REF!</definedName>
    <definedName name="_C000922" localSheetId="8">#REF!</definedName>
    <definedName name="_C000922">#REF!</definedName>
    <definedName name="_C000923" localSheetId="7">#REF!</definedName>
    <definedName name="_C000923" localSheetId="8">#REF!</definedName>
    <definedName name="_C000923">#REF!</definedName>
    <definedName name="_C000924" localSheetId="7">#REF!</definedName>
    <definedName name="_C000924" localSheetId="8">#REF!</definedName>
    <definedName name="_C000924">#REF!</definedName>
    <definedName name="_C000925" localSheetId="7">#REF!</definedName>
    <definedName name="_C000925" localSheetId="8">#REF!</definedName>
    <definedName name="_C000925">#REF!</definedName>
    <definedName name="_C000926" localSheetId="7">#REF!</definedName>
    <definedName name="_C000926" localSheetId="8">#REF!</definedName>
    <definedName name="_C000926">#REF!</definedName>
    <definedName name="_C000927" localSheetId="7">#REF!</definedName>
    <definedName name="_C000927" localSheetId="8">#REF!</definedName>
    <definedName name="_C000927">#REF!</definedName>
    <definedName name="_C000928" localSheetId="7">#REF!</definedName>
    <definedName name="_C000928" localSheetId="8">#REF!</definedName>
    <definedName name="_C000928">#REF!</definedName>
    <definedName name="_C000929" localSheetId="7">#REF!</definedName>
    <definedName name="_C000929" localSheetId="8">#REF!</definedName>
    <definedName name="_C000929">#REF!</definedName>
    <definedName name="_C000930" localSheetId="7">#REF!</definedName>
    <definedName name="_C000930" localSheetId="8">#REF!</definedName>
    <definedName name="_C000930">#REF!</definedName>
    <definedName name="_C000931" localSheetId="7">#REF!</definedName>
    <definedName name="_C000931" localSheetId="8">#REF!</definedName>
    <definedName name="_C000931">#REF!</definedName>
    <definedName name="_C000932" localSheetId="7">#REF!</definedName>
    <definedName name="_C000932" localSheetId="8">#REF!</definedName>
    <definedName name="_C000932">#REF!</definedName>
    <definedName name="_C000933" localSheetId="7">#REF!</definedName>
    <definedName name="_C000933" localSheetId="8">#REF!</definedName>
    <definedName name="_C000933">#REF!</definedName>
    <definedName name="_C000934" localSheetId="7">#REF!</definedName>
    <definedName name="_C000934" localSheetId="8">#REF!</definedName>
    <definedName name="_C000934">#REF!</definedName>
    <definedName name="_C000935" localSheetId="7">#REF!</definedName>
    <definedName name="_C000935">#REF!</definedName>
    <definedName name="_C000936" localSheetId="7">#REF!</definedName>
    <definedName name="_C000936">#REF!</definedName>
    <definedName name="_C000937" localSheetId="7">#REF!</definedName>
    <definedName name="_C000937">#REF!</definedName>
    <definedName name="_C000938" localSheetId="7">#REF!</definedName>
    <definedName name="_C000938" localSheetId="8">#REF!</definedName>
    <definedName name="_C000938">#REF!</definedName>
    <definedName name="_C000939" localSheetId="7">#REF!</definedName>
    <definedName name="_C000939" localSheetId="8">#REF!</definedName>
    <definedName name="_C000939">#REF!</definedName>
    <definedName name="_C000940" localSheetId="7">#REF!</definedName>
    <definedName name="_C000940">#REF!</definedName>
    <definedName name="_C000941" localSheetId="7">#REF!</definedName>
    <definedName name="_C000941">#REF!</definedName>
    <definedName name="_C000942" localSheetId="7">#REF!</definedName>
    <definedName name="_C000942" localSheetId="8">#REF!</definedName>
    <definedName name="_C000942">#REF!</definedName>
    <definedName name="_C000943" localSheetId="7">#REF!</definedName>
    <definedName name="_C000943">#REF!</definedName>
    <definedName name="_C000944" localSheetId="7">#REF!</definedName>
    <definedName name="_C000944">#REF!</definedName>
    <definedName name="_C000945" localSheetId="7">#REF!</definedName>
    <definedName name="_C000945">#REF!</definedName>
    <definedName name="_C000946" localSheetId="7">#REF!</definedName>
    <definedName name="_C000946" localSheetId="8">#REF!</definedName>
    <definedName name="_C000946">#REF!</definedName>
    <definedName name="_C000947" localSheetId="7">#REF!</definedName>
    <definedName name="_C000947" localSheetId="8">#REF!</definedName>
    <definedName name="_C000947">#REF!</definedName>
    <definedName name="_C000948" localSheetId="7">#REF!</definedName>
    <definedName name="_C000948">#REF!</definedName>
    <definedName name="_C000949" localSheetId="7">#REF!</definedName>
    <definedName name="_C000949">#REF!</definedName>
    <definedName name="_C000950" localSheetId="7">#REF!</definedName>
    <definedName name="_C000950" localSheetId="8">#REF!</definedName>
    <definedName name="_C000950">#REF!</definedName>
    <definedName name="_C000951" localSheetId="7">#REF!</definedName>
    <definedName name="_C000951">#REF!</definedName>
    <definedName name="_C000952" localSheetId="7">#REF!</definedName>
    <definedName name="_C000952">#REF!</definedName>
    <definedName name="_C000953" localSheetId="7">#REF!</definedName>
    <definedName name="_C000953">#REF!</definedName>
    <definedName name="_C000954" localSheetId="7">#REF!</definedName>
    <definedName name="_C000954" localSheetId="8">#REF!</definedName>
    <definedName name="_C000954">#REF!</definedName>
    <definedName name="_C000955" localSheetId="7">#REF!</definedName>
    <definedName name="_C000955" localSheetId="8">#REF!</definedName>
    <definedName name="_C000955">#REF!</definedName>
    <definedName name="_C000956" localSheetId="7">#REF!</definedName>
    <definedName name="_C000956">#REF!</definedName>
    <definedName name="_C000957" localSheetId="7">#REF!</definedName>
    <definedName name="_C000957">#REF!</definedName>
    <definedName name="_C000958" localSheetId="7">#REF!</definedName>
    <definedName name="_C000958" localSheetId="8">#REF!</definedName>
    <definedName name="_C000958">#REF!</definedName>
    <definedName name="_C000959" localSheetId="7">#REF!</definedName>
    <definedName name="_C000959">#REF!</definedName>
    <definedName name="_C000960" localSheetId="7">#REF!</definedName>
    <definedName name="_C000960">#REF!</definedName>
    <definedName name="_C000961" localSheetId="7">#REF!</definedName>
    <definedName name="_C000961">#REF!</definedName>
    <definedName name="_C000962" localSheetId="7">#REF!</definedName>
    <definedName name="_C000962" localSheetId="8">#REF!</definedName>
    <definedName name="_C000962">#REF!</definedName>
    <definedName name="_C000963" localSheetId="7">#REF!</definedName>
    <definedName name="_C000963" localSheetId="8">#REF!</definedName>
    <definedName name="_C000963">#REF!</definedName>
    <definedName name="_C000964" localSheetId="7">#REF!</definedName>
    <definedName name="_C000964">#REF!</definedName>
    <definedName name="_C000965" localSheetId="7">#REF!</definedName>
    <definedName name="_C000965">#REF!</definedName>
    <definedName name="_C000966" localSheetId="7">#REF!</definedName>
    <definedName name="_C000966" localSheetId="8">#REF!</definedName>
    <definedName name="_C000966">#REF!</definedName>
    <definedName name="_C000967" localSheetId="7">#REF!</definedName>
    <definedName name="_C000967">#REF!</definedName>
    <definedName name="_C000968" localSheetId="7">#REF!</definedName>
    <definedName name="_C000968">#REF!</definedName>
    <definedName name="_C000969" localSheetId="7">#REF!</definedName>
    <definedName name="_C000969">#REF!</definedName>
    <definedName name="_C000970" localSheetId="7">#REF!</definedName>
    <definedName name="_C000970" localSheetId="8">#REF!</definedName>
    <definedName name="_C000970">#REF!</definedName>
    <definedName name="_C000971" localSheetId="7">#REF!</definedName>
    <definedName name="_C000971" localSheetId="8">#REF!</definedName>
    <definedName name="_C000971">#REF!</definedName>
    <definedName name="_C000972" localSheetId="7">#REF!</definedName>
    <definedName name="_C000972">#REF!</definedName>
    <definedName name="_C000973" localSheetId="7">#REF!</definedName>
    <definedName name="_C000973">#REF!</definedName>
    <definedName name="_C000974" localSheetId="7">#REF!</definedName>
    <definedName name="_C000974" localSheetId="8">#REF!</definedName>
    <definedName name="_C000974">#REF!</definedName>
    <definedName name="_C000975" localSheetId="7">#REF!</definedName>
    <definedName name="_C000975">#REF!</definedName>
    <definedName name="_C000976" localSheetId="7">#REF!</definedName>
    <definedName name="_C000976">#REF!</definedName>
    <definedName name="_C000977" localSheetId="7">#REF!</definedName>
    <definedName name="_C000977">#REF!</definedName>
    <definedName name="_C000978" localSheetId="7">#REF!</definedName>
    <definedName name="_C000978" localSheetId="8">#REF!</definedName>
    <definedName name="_C000978">#REF!</definedName>
    <definedName name="_C000979" localSheetId="7">#REF!</definedName>
    <definedName name="_C000979" localSheetId="8">#REF!</definedName>
    <definedName name="_C000979">#REF!</definedName>
    <definedName name="_C000980" localSheetId="7">#REF!</definedName>
    <definedName name="_C000980">#REF!</definedName>
    <definedName name="_C000981" localSheetId="7">#REF!</definedName>
    <definedName name="_C000981">#REF!</definedName>
    <definedName name="_C000982" localSheetId="7">#REF!</definedName>
    <definedName name="_C000982" localSheetId="8">#REF!</definedName>
    <definedName name="_C000982">#REF!</definedName>
    <definedName name="_C000983" localSheetId="7">#REF!</definedName>
    <definedName name="_C000983">#REF!</definedName>
    <definedName name="_C000984" localSheetId="7">#REF!</definedName>
    <definedName name="_C000984">#REF!</definedName>
    <definedName name="_C000985" localSheetId="7">#REF!</definedName>
    <definedName name="_C000985">#REF!</definedName>
    <definedName name="_C000986" localSheetId="7">#REF!</definedName>
    <definedName name="_C000986" localSheetId="8">#REF!</definedName>
    <definedName name="_C000986">#REF!</definedName>
    <definedName name="_C000987" localSheetId="7">#REF!</definedName>
    <definedName name="_C000987" localSheetId="8">#REF!</definedName>
    <definedName name="_C000987">#REF!</definedName>
    <definedName name="_C000988" localSheetId="7">#REF!</definedName>
    <definedName name="_C000988">#REF!</definedName>
    <definedName name="_C000989" localSheetId="7">#REF!</definedName>
    <definedName name="_C000989">#REF!</definedName>
    <definedName name="_C000990" localSheetId="7">#REF!</definedName>
    <definedName name="_C000990" localSheetId="8">#REF!</definedName>
    <definedName name="_C000990">#REF!</definedName>
    <definedName name="_C000991" localSheetId="7">#REF!</definedName>
    <definedName name="_C000991">#REF!</definedName>
    <definedName name="_C000992" localSheetId="7">#REF!</definedName>
    <definedName name="_C000992">#REF!</definedName>
    <definedName name="_C000993" localSheetId="7">#REF!</definedName>
    <definedName name="_C000993">#REF!</definedName>
    <definedName name="_C000994" localSheetId="7">#REF!</definedName>
    <definedName name="_C000994" localSheetId="8">#REF!</definedName>
    <definedName name="_C000994">#REF!</definedName>
    <definedName name="_C000995" localSheetId="7">#REF!</definedName>
    <definedName name="_C000995" localSheetId="8">#REF!</definedName>
    <definedName name="_C000995">#REF!</definedName>
    <definedName name="_C000996" localSheetId="7">#REF!</definedName>
    <definedName name="_C000996">#REF!</definedName>
    <definedName name="_C000997" localSheetId="7">#REF!</definedName>
    <definedName name="_C000997">#REF!</definedName>
    <definedName name="_C000998" localSheetId="7">#REF!</definedName>
    <definedName name="_C000998" localSheetId="8">#REF!</definedName>
    <definedName name="_C000998">#REF!</definedName>
    <definedName name="_C000999" localSheetId="7">#REF!</definedName>
    <definedName name="_C000999">#REF!</definedName>
    <definedName name="_C001000" localSheetId="7">#REF!</definedName>
    <definedName name="_C001000">#REF!</definedName>
    <definedName name="_C001001" localSheetId="7">#REF!</definedName>
    <definedName name="_C001001">#REF!</definedName>
    <definedName name="_C001002" localSheetId="7">#REF!</definedName>
    <definedName name="_C001002" localSheetId="8">#REF!</definedName>
    <definedName name="_C001002">#REF!</definedName>
    <definedName name="_C001003" localSheetId="7">#REF!</definedName>
    <definedName name="_C001003" localSheetId="8">#REF!</definedName>
    <definedName name="_C001003">#REF!</definedName>
    <definedName name="_C001004" localSheetId="7">#REF!</definedName>
    <definedName name="_C001004">#REF!</definedName>
    <definedName name="_C001005" localSheetId="7">#REF!</definedName>
    <definedName name="_C001005">#REF!</definedName>
    <definedName name="_C001007" localSheetId="7">#REF!</definedName>
    <definedName name="_C001007" localSheetId="8">#REF!</definedName>
    <definedName name="_C001007">#REF!</definedName>
    <definedName name="_C001008" localSheetId="7">#REF!</definedName>
    <definedName name="_C001008">#REF!</definedName>
    <definedName name="_C001009" localSheetId="7">#REF!</definedName>
    <definedName name="_C001009">#REF!</definedName>
    <definedName name="_C001010" localSheetId="7">#REF!</definedName>
    <definedName name="_C001010">#REF!</definedName>
    <definedName name="_C001011" localSheetId="7">#REF!</definedName>
    <definedName name="_C001011" localSheetId="8">#REF!</definedName>
    <definedName name="_C001011">#REF!</definedName>
    <definedName name="_C001012" localSheetId="7">#REF!</definedName>
    <definedName name="_C001012" localSheetId="8">#REF!</definedName>
    <definedName name="_C001012">#REF!</definedName>
    <definedName name="_C001013" localSheetId="7">#REF!</definedName>
    <definedName name="_C001013">#REF!</definedName>
    <definedName name="_C001014" localSheetId="7">#REF!</definedName>
    <definedName name="_C001014">#REF!</definedName>
    <definedName name="_C001015" localSheetId="7">#REF!</definedName>
    <definedName name="_C001015" localSheetId="8">#REF!</definedName>
    <definedName name="_C001015">#REF!</definedName>
    <definedName name="_C001016" localSheetId="7">#REF!</definedName>
    <definedName name="_C001016">#REF!</definedName>
    <definedName name="_C001017" localSheetId="7">#REF!</definedName>
    <definedName name="_C001017">#REF!</definedName>
    <definedName name="_C001018" localSheetId="7">#REF!</definedName>
    <definedName name="_C001018">#REF!</definedName>
    <definedName name="_C001019" localSheetId="7">#REF!</definedName>
    <definedName name="_C001019" localSheetId="8">#REF!</definedName>
    <definedName name="_C001019">#REF!</definedName>
    <definedName name="_C001020" localSheetId="7">#REF!</definedName>
    <definedName name="_C001020" localSheetId="8">#REF!</definedName>
    <definedName name="_C001020">#REF!</definedName>
    <definedName name="_C001021" localSheetId="7">#REF!</definedName>
    <definedName name="_C001021">#REF!</definedName>
    <definedName name="_C001022" localSheetId="7">#REF!</definedName>
    <definedName name="_C001022">#REF!</definedName>
    <definedName name="_C001023" localSheetId="7">#REF!</definedName>
    <definedName name="_C001023" localSheetId="8">#REF!</definedName>
    <definedName name="_C001023">#REF!</definedName>
    <definedName name="_C001024" localSheetId="7">#REF!</definedName>
    <definedName name="_C001024">#REF!</definedName>
    <definedName name="_C001025" localSheetId="7">#REF!</definedName>
    <definedName name="_C001025">#REF!</definedName>
    <definedName name="_C001026" localSheetId="7">#REF!</definedName>
    <definedName name="_C001026">#REF!</definedName>
    <definedName name="_C001027" localSheetId="7">#REF!</definedName>
    <definedName name="_C001027" localSheetId="8">#REF!</definedName>
    <definedName name="_C001027">#REF!</definedName>
    <definedName name="_C001028" localSheetId="7">#REF!</definedName>
    <definedName name="_C001028" localSheetId="8">#REF!</definedName>
    <definedName name="_C001028">#REF!</definedName>
    <definedName name="_C001029" localSheetId="7">#REF!</definedName>
    <definedName name="_C001029">#REF!</definedName>
    <definedName name="_C001030" localSheetId="7">#REF!</definedName>
    <definedName name="_C001030">#REF!</definedName>
    <definedName name="_C001031" localSheetId="7">#REF!</definedName>
    <definedName name="_C001031" localSheetId="8">#REF!</definedName>
    <definedName name="_C001031">#REF!</definedName>
    <definedName name="_C001032" localSheetId="7">#REF!</definedName>
    <definedName name="_C001032">#REF!</definedName>
    <definedName name="_C001033" localSheetId="7">#REF!</definedName>
    <definedName name="_C001033">#REF!</definedName>
    <definedName name="_C001034" localSheetId="7">#REF!</definedName>
    <definedName name="_C001034">#REF!</definedName>
    <definedName name="_C001035" localSheetId="7">#REF!</definedName>
    <definedName name="_C001035" localSheetId="8">#REF!</definedName>
    <definedName name="_C001035">#REF!</definedName>
    <definedName name="_C001036" localSheetId="7">#REF!</definedName>
    <definedName name="_C001036" localSheetId="8">#REF!</definedName>
    <definedName name="_C001036">#REF!</definedName>
    <definedName name="_C001037" localSheetId="7">#REF!</definedName>
    <definedName name="_C001037">#REF!</definedName>
    <definedName name="_C001038" localSheetId="7">#REF!</definedName>
    <definedName name="_C001038">#REF!</definedName>
    <definedName name="_C001039" localSheetId="7">#REF!</definedName>
    <definedName name="_C001039" localSheetId="8">#REF!</definedName>
    <definedName name="_C001039">#REF!</definedName>
    <definedName name="_C001040" localSheetId="7">#REF!</definedName>
    <definedName name="_C001040">#REF!</definedName>
    <definedName name="_C001041" localSheetId="7">#REF!</definedName>
    <definedName name="_C001041">#REF!</definedName>
    <definedName name="_C001042" localSheetId="7">#REF!</definedName>
    <definedName name="_C001042">#REF!</definedName>
    <definedName name="_C001043" localSheetId="7">#REF!</definedName>
    <definedName name="_C001043" localSheetId="8">#REF!</definedName>
    <definedName name="_C001043">#REF!</definedName>
    <definedName name="_C001044" localSheetId="7">#REF!</definedName>
    <definedName name="_C001044" localSheetId="8">#REF!</definedName>
    <definedName name="_C001044">#REF!</definedName>
    <definedName name="_C001045" localSheetId="7">#REF!</definedName>
    <definedName name="_C001045">#REF!</definedName>
    <definedName name="_C001046" localSheetId="7">#REF!</definedName>
    <definedName name="_C001046">#REF!</definedName>
    <definedName name="_C001047" localSheetId="7">#REF!</definedName>
    <definedName name="_C001047" localSheetId="8">#REF!</definedName>
    <definedName name="_C001047">#REF!</definedName>
    <definedName name="_C001048" localSheetId="7">#REF!</definedName>
    <definedName name="_C001048" localSheetId="8">#REF!</definedName>
    <definedName name="_C001048">#REF!</definedName>
    <definedName name="_C001049" localSheetId="7">#REF!</definedName>
    <definedName name="_C001049" localSheetId="8">#REF!</definedName>
    <definedName name="_C001049">#REF!</definedName>
    <definedName name="_C001050" localSheetId="7">#REF!</definedName>
    <definedName name="_C001050" localSheetId="8">#REF!</definedName>
    <definedName name="_C001050">#REF!</definedName>
    <definedName name="_C001051" localSheetId="7">#REF!</definedName>
    <definedName name="_C001051" localSheetId="8">#REF!</definedName>
    <definedName name="_C001051">#REF!</definedName>
    <definedName name="_C001052" localSheetId="7">#REF!</definedName>
    <definedName name="_C001052" localSheetId="8">#REF!</definedName>
    <definedName name="_C001052">#REF!</definedName>
    <definedName name="_C001053" localSheetId="7">#REF!</definedName>
    <definedName name="_C001053" localSheetId="8">#REF!</definedName>
    <definedName name="_C001053">#REF!</definedName>
    <definedName name="_C001054" localSheetId="7">#REF!</definedName>
    <definedName name="_C001054" localSheetId="8">#REF!</definedName>
    <definedName name="_C001054">#REF!</definedName>
    <definedName name="_C001055" localSheetId="7">#REF!</definedName>
    <definedName name="_C001055" localSheetId="8">#REF!</definedName>
    <definedName name="_C001055">#REF!</definedName>
    <definedName name="_C001056" localSheetId="7">#REF!</definedName>
    <definedName name="_C001056" localSheetId="8">#REF!</definedName>
    <definedName name="_C001056">#REF!</definedName>
    <definedName name="_C001057" localSheetId="7">#REF!</definedName>
    <definedName name="_C001057" localSheetId="8">#REF!</definedName>
    <definedName name="_C001057">#REF!</definedName>
    <definedName name="_C001058" localSheetId="7">#REF!</definedName>
    <definedName name="_C001058" localSheetId="8">#REF!</definedName>
    <definedName name="_C001058">#REF!</definedName>
    <definedName name="_C001059" localSheetId="7">#REF!</definedName>
    <definedName name="_C001059" localSheetId="8">#REF!</definedName>
    <definedName name="_C001059">#REF!</definedName>
    <definedName name="_C001060" localSheetId="7">#REF!</definedName>
    <definedName name="_C001060" localSheetId="8">#REF!</definedName>
    <definedName name="_C001060">#REF!</definedName>
    <definedName name="_C001061" localSheetId="7">#REF!</definedName>
    <definedName name="_C001061" localSheetId="8">#REF!</definedName>
    <definedName name="_C001061">#REF!</definedName>
    <definedName name="_C001062" localSheetId="7">#REF!</definedName>
    <definedName name="_C001062" localSheetId="8">#REF!</definedName>
    <definedName name="_C001062">#REF!</definedName>
    <definedName name="_C001063" localSheetId="7">#REF!</definedName>
    <definedName name="_C001063" localSheetId="8">#REF!</definedName>
    <definedName name="_C001063">#REF!</definedName>
    <definedName name="_C001064" localSheetId="7">#REF!</definedName>
    <definedName name="_C001064" localSheetId="8">#REF!</definedName>
    <definedName name="_C001064">#REF!</definedName>
    <definedName name="_C001065" localSheetId="7">#REF!</definedName>
    <definedName name="_C001065" localSheetId="8">#REF!</definedName>
    <definedName name="_C001065">#REF!</definedName>
    <definedName name="_C001066" localSheetId="7">#REF!</definedName>
    <definedName name="_C001066" localSheetId="8">#REF!</definedName>
    <definedName name="_C001066">#REF!</definedName>
    <definedName name="_C001067" localSheetId="7">#REF!</definedName>
    <definedName name="_C001067" localSheetId="8">#REF!</definedName>
    <definedName name="_C001067">#REF!</definedName>
    <definedName name="_C001068" localSheetId="7">#REF!</definedName>
    <definedName name="_C001068" localSheetId="8">#REF!</definedName>
    <definedName name="_C001068">#REF!</definedName>
    <definedName name="_C001069" localSheetId="7">#REF!</definedName>
    <definedName name="_C001069" localSheetId="8">#REF!</definedName>
    <definedName name="_C001069">#REF!</definedName>
    <definedName name="_C001070" localSheetId="7">#REF!</definedName>
    <definedName name="_C001070" localSheetId="8">#REF!</definedName>
    <definedName name="_C001070">#REF!</definedName>
    <definedName name="_C001071" localSheetId="7">#REF!</definedName>
    <definedName name="_C001071" localSheetId="8">#REF!</definedName>
    <definedName name="_C001071">#REF!</definedName>
    <definedName name="_C001072" localSheetId="7">#REF!</definedName>
    <definedName name="_C001072" localSheetId="8">#REF!</definedName>
    <definedName name="_C001072">#REF!</definedName>
    <definedName name="_C001073" localSheetId="7">#REF!</definedName>
    <definedName name="_C001073" localSheetId="8">#REF!</definedName>
    <definedName name="_C001073">#REF!</definedName>
    <definedName name="_C001074" localSheetId="7">#REF!</definedName>
    <definedName name="_C001074" localSheetId="8">#REF!</definedName>
    <definedName name="_C001074">#REF!</definedName>
    <definedName name="_C001075" localSheetId="7">#REF!</definedName>
    <definedName name="_C001075" localSheetId="8">#REF!</definedName>
    <definedName name="_C001075">#REF!</definedName>
    <definedName name="_C001076" localSheetId="7">#REF!</definedName>
    <definedName name="_C001076" localSheetId="8">#REF!</definedName>
    <definedName name="_C001076">#REF!</definedName>
    <definedName name="_C001077" localSheetId="7">#REF!</definedName>
    <definedName name="_C001077" localSheetId="8">#REF!</definedName>
    <definedName name="_C001077">#REF!</definedName>
    <definedName name="_C001078" localSheetId="7">#REF!</definedName>
    <definedName name="_C001078" localSheetId="8">#REF!</definedName>
    <definedName name="_C001078">#REF!</definedName>
    <definedName name="_C001079" localSheetId="7">#REF!</definedName>
    <definedName name="_C001079" localSheetId="8">#REF!</definedName>
    <definedName name="_C001079">#REF!</definedName>
    <definedName name="_C001080" localSheetId="7">#REF!</definedName>
    <definedName name="_C001080" localSheetId="8">#REF!</definedName>
    <definedName name="_C001080">#REF!</definedName>
    <definedName name="_C001081" localSheetId="7">#REF!</definedName>
    <definedName name="_C001081" localSheetId="8">#REF!</definedName>
    <definedName name="_C001081">#REF!</definedName>
    <definedName name="_C001082" localSheetId="7">#REF!</definedName>
    <definedName name="_C001082" localSheetId="8">#REF!</definedName>
    <definedName name="_C001082">#REF!</definedName>
    <definedName name="_C001083" localSheetId="7">#REF!</definedName>
    <definedName name="_C001083" localSheetId="8">#REF!</definedName>
    <definedName name="_C001083">#REF!</definedName>
    <definedName name="_C001084" localSheetId="7">#REF!</definedName>
    <definedName name="_C001084" localSheetId="8">#REF!</definedName>
    <definedName name="_C001084">#REF!</definedName>
    <definedName name="_C001085" localSheetId="7">#REF!</definedName>
    <definedName name="_C001085" localSheetId="8">#REF!</definedName>
    <definedName name="_C001085">#REF!</definedName>
    <definedName name="_C001086" localSheetId="7">#REF!</definedName>
    <definedName name="_C001086" localSheetId="8">#REF!</definedName>
    <definedName name="_C001086">#REF!</definedName>
    <definedName name="_C001087" localSheetId="7">#REF!</definedName>
    <definedName name="_C001087" localSheetId="8">#REF!</definedName>
    <definedName name="_C001087">#REF!</definedName>
    <definedName name="_C001088" localSheetId="7">#REF!</definedName>
    <definedName name="_C001088" localSheetId="8">#REF!</definedName>
    <definedName name="_C001088">#REF!</definedName>
    <definedName name="_C001089" localSheetId="7">#REF!</definedName>
    <definedName name="_C001089" localSheetId="8">#REF!</definedName>
    <definedName name="_C001089">#REF!</definedName>
    <definedName name="_C001090" localSheetId="7">#REF!</definedName>
    <definedName name="_C001090" localSheetId="8">#REF!</definedName>
    <definedName name="_C001090">#REF!</definedName>
    <definedName name="_C001091" localSheetId="7">#REF!</definedName>
    <definedName name="_C001091" localSheetId="8">#REF!</definedName>
    <definedName name="_C001091">#REF!</definedName>
    <definedName name="_C001092" localSheetId="7">#REF!</definedName>
    <definedName name="_C001092" localSheetId="8">#REF!</definedName>
    <definedName name="_C001092">#REF!</definedName>
    <definedName name="_C001093" localSheetId="7">#REF!</definedName>
    <definedName name="_C001093" localSheetId="8">#REF!</definedName>
    <definedName name="_C001093">#REF!</definedName>
    <definedName name="_C001094" localSheetId="7">#REF!</definedName>
    <definedName name="_C001094" localSheetId="8">#REF!</definedName>
    <definedName name="_C001094">#REF!</definedName>
    <definedName name="_C001095" localSheetId="7">#REF!</definedName>
    <definedName name="_C001095" localSheetId="8">#REF!</definedName>
    <definedName name="_C001095">#REF!</definedName>
    <definedName name="_C001096" localSheetId="7">#REF!</definedName>
    <definedName name="_C001096" localSheetId="8">#REF!</definedName>
    <definedName name="_C001096">#REF!</definedName>
    <definedName name="_C001097" localSheetId="7">#REF!</definedName>
    <definedName name="_C001097" localSheetId="8">#REF!</definedName>
    <definedName name="_C001097">#REF!</definedName>
    <definedName name="_C001098" localSheetId="7">#REF!</definedName>
    <definedName name="_C001098" localSheetId="8">#REF!</definedName>
    <definedName name="_C001098">#REF!</definedName>
    <definedName name="_C001099" localSheetId="7">#REF!</definedName>
    <definedName name="_C001099" localSheetId="8">#REF!</definedName>
    <definedName name="_C001099">#REF!</definedName>
    <definedName name="_C001100" localSheetId="7">#REF!</definedName>
    <definedName name="_C001100" localSheetId="8">#REF!</definedName>
    <definedName name="_C001100">#REF!</definedName>
    <definedName name="_C001101" localSheetId="7">#REF!</definedName>
    <definedName name="_C001101" localSheetId="8">#REF!</definedName>
    <definedName name="_C001101">#REF!</definedName>
    <definedName name="_C001102" localSheetId="7">#REF!</definedName>
    <definedName name="_C001102" localSheetId="8">#REF!</definedName>
    <definedName name="_C001102">#REF!</definedName>
    <definedName name="_C001103" localSheetId="7">#REF!</definedName>
    <definedName name="_C001103" localSheetId="8">#REF!</definedName>
    <definedName name="_C001103">#REF!</definedName>
    <definedName name="_C001104" localSheetId="7">#REF!</definedName>
    <definedName name="_C001104" localSheetId="8">#REF!</definedName>
    <definedName name="_C001104">#REF!</definedName>
    <definedName name="_C001105" localSheetId="7">#REF!</definedName>
    <definedName name="_C001105" localSheetId="8">#REF!</definedName>
    <definedName name="_C001105">#REF!</definedName>
    <definedName name="_C001106" localSheetId="7">#REF!</definedName>
    <definedName name="_C001106" localSheetId="8">#REF!</definedName>
    <definedName name="_C001106">#REF!</definedName>
    <definedName name="_C001107" localSheetId="7">#REF!</definedName>
    <definedName name="_C001107" localSheetId="8">#REF!</definedName>
    <definedName name="_C001107">#REF!</definedName>
    <definedName name="_C001108" localSheetId="7">#REF!</definedName>
    <definedName name="_C001108" localSheetId="8">#REF!</definedName>
    <definedName name="_C001108">#REF!</definedName>
    <definedName name="_C001109" localSheetId="7">#REF!</definedName>
    <definedName name="_C001109" localSheetId="8">#REF!</definedName>
    <definedName name="_C001109">#REF!</definedName>
    <definedName name="_C001110" localSheetId="7">#REF!</definedName>
    <definedName name="_C001110" localSheetId="8">#REF!</definedName>
    <definedName name="_C001110">#REF!</definedName>
    <definedName name="_C001111" localSheetId="7">#REF!</definedName>
    <definedName name="_C001111" localSheetId="8">#REF!</definedName>
    <definedName name="_C001111">#REF!</definedName>
    <definedName name="_C001112" localSheetId="7">#REF!</definedName>
    <definedName name="_C001112" localSheetId="8">#REF!</definedName>
    <definedName name="_C001112">#REF!</definedName>
    <definedName name="_C001113" localSheetId="7">#REF!</definedName>
    <definedName name="_C001113" localSheetId="8">#REF!</definedName>
    <definedName name="_C001113">#REF!</definedName>
    <definedName name="_C001114" localSheetId="7">#REF!</definedName>
    <definedName name="_C001114" localSheetId="8">#REF!</definedName>
    <definedName name="_C001114">#REF!</definedName>
    <definedName name="_C001115" localSheetId="7">#REF!</definedName>
    <definedName name="_C001115" localSheetId="8">#REF!</definedName>
    <definedName name="_C001115">#REF!</definedName>
    <definedName name="_C001116" localSheetId="7">#REF!</definedName>
    <definedName name="_C001116" localSheetId="8">#REF!</definedName>
    <definedName name="_C001116">#REF!</definedName>
    <definedName name="_C001117" localSheetId="7">#REF!</definedName>
    <definedName name="_C001117" localSheetId="8">#REF!</definedName>
    <definedName name="_C001117">#REF!</definedName>
    <definedName name="_C001118" localSheetId="7">#REF!</definedName>
    <definedName name="_C001118" localSheetId="8">#REF!</definedName>
    <definedName name="_C001118">#REF!</definedName>
    <definedName name="_C001119" localSheetId="7">#REF!</definedName>
    <definedName name="_C001119" localSheetId="8">#REF!</definedName>
    <definedName name="_C001119">#REF!</definedName>
    <definedName name="_C001120" localSheetId="7">#REF!</definedName>
    <definedName name="_C001120" localSheetId="8">#REF!</definedName>
    <definedName name="_C001120">#REF!</definedName>
    <definedName name="_C001121" localSheetId="7">#REF!</definedName>
    <definedName name="_C001121" localSheetId="8">#REF!</definedName>
    <definedName name="_C001121">#REF!</definedName>
    <definedName name="_C001122" localSheetId="7">#REF!</definedName>
    <definedName name="_C001122" localSheetId="8">#REF!</definedName>
    <definedName name="_C001122">#REF!</definedName>
    <definedName name="_C001123" localSheetId="7">#REF!</definedName>
    <definedName name="_C001123" localSheetId="8">#REF!</definedName>
    <definedName name="_C001123">#REF!</definedName>
    <definedName name="_C001124" localSheetId="7">#REF!</definedName>
    <definedName name="_C001124" localSheetId="8">#REF!</definedName>
    <definedName name="_C001124">#REF!</definedName>
    <definedName name="_C001125" localSheetId="7">#REF!</definedName>
    <definedName name="_C001125" localSheetId="8">#REF!</definedName>
    <definedName name="_C001125">#REF!</definedName>
    <definedName name="_C001126" localSheetId="7">#REF!</definedName>
    <definedName name="_C001126" localSheetId="8">#REF!</definedName>
    <definedName name="_C001126">#REF!</definedName>
    <definedName name="_C001127" localSheetId="7">#REF!</definedName>
    <definedName name="_C001127" localSheetId="8">#REF!</definedName>
    <definedName name="_C001127">#REF!</definedName>
    <definedName name="_C001128" localSheetId="7">#REF!</definedName>
    <definedName name="_C001128" localSheetId="8">#REF!</definedName>
    <definedName name="_C001128">#REF!</definedName>
    <definedName name="_C001129" localSheetId="7">#REF!</definedName>
    <definedName name="_C001129" localSheetId="8">#REF!</definedName>
    <definedName name="_C001129">#REF!</definedName>
    <definedName name="_C001130" localSheetId="7">#REF!</definedName>
    <definedName name="_C001130" localSheetId="8">#REF!</definedName>
    <definedName name="_C001130">#REF!</definedName>
    <definedName name="_C001131" localSheetId="7">#REF!</definedName>
    <definedName name="_C001131" localSheetId="8">#REF!</definedName>
    <definedName name="_C001131">#REF!</definedName>
    <definedName name="_C001132" localSheetId="7">#REF!</definedName>
    <definedName name="_C001132" localSheetId="8">#REF!</definedName>
    <definedName name="_C001132">#REF!</definedName>
    <definedName name="_C001133" localSheetId="7">#REF!</definedName>
    <definedName name="_C001133" localSheetId="8">#REF!</definedName>
    <definedName name="_C001133">#REF!</definedName>
    <definedName name="_C001134" localSheetId="7">#REF!</definedName>
    <definedName name="_C001134" localSheetId="8">#REF!</definedName>
    <definedName name="_C001134">#REF!</definedName>
    <definedName name="_C001135" localSheetId="7">#REF!</definedName>
    <definedName name="_C001135" localSheetId="8">#REF!</definedName>
    <definedName name="_C001135">#REF!</definedName>
    <definedName name="_C001136" localSheetId="7">#REF!</definedName>
    <definedName name="_C001136" localSheetId="8">#REF!</definedName>
    <definedName name="_C001136">#REF!</definedName>
    <definedName name="_C001137" localSheetId="7">#REF!</definedName>
    <definedName name="_C001137" localSheetId="8">#REF!</definedName>
    <definedName name="_C001137">#REF!</definedName>
    <definedName name="_C001138" localSheetId="7">#REF!</definedName>
    <definedName name="_C001138" localSheetId="8">#REF!</definedName>
    <definedName name="_C001138">#REF!</definedName>
    <definedName name="_C001139" localSheetId="7">#REF!</definedName>
    <definedName name="_C001139" localSheetId="8">#REF!</definedName>
    <definedName name="_C001139">#REF!</definedName>
    <definedName name="_C001140" localSheetId="7">#REF!</definedName>
    <definedName name="_C001140" localSheetId="8">#REF!</definedName>
    <definedName name="_C001140">#REF!</definedName>
    <definedName name="_C001141" localSheetId="7">#REF!</definedName>
    <definedName name="_C001141" localSheetId="8">#REF!</definedName>
    <definedName name="_C001141">#REF!</definedName>
    <definedName name="_C001142" localSheetId="7">#REF!</definedName>
    <definedName name="_C001142" localSheetId="8">#REF!</definedName>
    <definedName name="_C001142">#REF!</definedName>
    <definedName name="_C001143" localSheetId="7">#REF!</definedName>
    <definedName name="_C001143" localSheetId="8">#REF!</definedName>
    <definedName name="_C001143">#REF!</definedName>
    <definedName name="_C001144" localSheetId="7">#REF!</definedName>
    <definedName name="_C001144" localSheetId="8">#REF!</definedName>
    <definedName name="_C001144">#REF!</definedName>
    <definedName name="_C001145" localSheetId="7">#REF!</definedName>
    <definedName name="_C001145" localSheetId="8">#REF!</definedName>
    <definedName name="_C001145">#REF!</definedName>
    <definedName name="_C001146" localSheetId="7">#REF!</definedName>
    <definedName name="_C001146" localSheetId="8">#REF!</definedName>
    <definedName name="_C001146">#REF!</definedName>
    <definedName name="_C001147" localSheetId="7">#REF!</definedName>
    <definedName name="_C001147" localSheetId="8">#REF!</definedName>
    <definedName name="_C001147">#REF!</definedName>
    <definedName name="_C001148" localSheetId="7">#REF!</definedName>
    <definedName name="_C001148" localSheetId="8">#REF!</definedName>
    <definedName name="_C001148">#REF!</definedName>
    <definedName name="_C001149" localSheetId="7">#REF!</definedName>
    <definedName name="_C001149" localSheetId="8">#REF!</definedName>
    <definedName name="_C001149">#REF!</definedName>
    <definedName name="_C001150" localSheetId="7">#REF!</definedName>
    <definedName name="_C001150" localSheetId="8">#REF!</definedName>
    <definedName name="_C001150">#REF!</definedName>
    <definedName name="_C001151" localSheetId="7">#REF!</definedName>
    <definedName name="_C001151" localSheetId="8">#REF!</definedName>
    <definedName name="_C001151">#REF!</definedName>
    <definedName name="_C001152" localSheetId="7">#REF!</definedName>
    <definedName name="_C001152" localSheetId="8">#REF!</definedName>
    <definedName name="_C001152">#REF!</definedName>
    <definedName name="_C001153" localSheetId="7">#REF!</definedName>
    <definedName name="_C001153" localSheetId="8">#REF!</definedName>
    <definedName name="_C001153">#REF!</definedName>
    <definedName name="_C001154" localSheetId="7">#REF!</definedName>
    <definedName name="_C001154" localSheetId="8">#REF!</definedName>
    <definedName name="_C001154">#REF!</definedName>
    <definedName name="_C001155" localSheetId="7">#REF!</definedName>
    <definedName name="_C001155" localSheetId="8">#REF!</definedName>
    <definedName name="_C001155">#REF!</definedName>
    <definedName name="_C001156" localSheetId="7">#REF!</definedName>
    <definedName name="_C001156" localSheetId="8">#REF!</definedName>
    <definedName name="_C001156">#REF!</definedName>
    <definedName name="_C001157" localSheetId="7">#REF!</definedName>
    <definedName name="_C001157" localSheetId="8">#REF!</definedName>
    <definedName name="_C001157">#REF!</definedName>
    <definedName name="_C001158" localSheetId="7">#REF!</definedName>
    <definedName name="_C001158" localSheetId="8">#REF!</definedName>
    <definedName name="_C001158">#REF!</definedName>
    <definedName name="_C001162" localSheetId="7">#REF!</definedName>
    <definedName name="_C001162" localSheetId="8">#REF!</definedName>
    <definedName name="_C001162">#REF!</definedName>
    <definedName name="_C001163" localSheetId="7">#REF!</definedName>
    <definedName name="_C001163" localSheetId="8">#REF!</definedName>
    <definedName name="_C001163">#REF!</definedName>
    <definedName name="_C001164" localSheetId="7">#REF!</definedName>
    <definedName name="_C001164" localSheetId="8">#REF!</definedName>
    <definedName name="_C001164">#REF!</definedName>
    <definedName name="_C001165" localSheetId="7">#REF!</definedName>
    <definedName name="_C001165" localSheetId="8">#REF!</definedName>
    <definedName name="_C001165">#REF!</definedName>
    <definedName name="_C001166" localSheetId="7">#REF!</definedName>
    <definedName name="_C001166" localSheetId="8">#REF!</definedName>
    <definedName name="_C001166">#REF!</definedName>
    <definedName name="_C001167" localSheetId="7">#REF!</definedName>
    <definedName name="_C001167" localSheetId="8">#REF!</definedName>
    <definedName name="_C001167">#REF!</definedName>
    <definedName name="_C001168" localSheetId="7">#REF!</definedName>
    <definedName name="_C001168" localSheetId="8">#REF!</definedName>
    <definedName name="_C001168">#REF!</definedName>
    <definedName name="_C001172" localSheetId="7">#REF!</definedName>
    <definedName name="_C001172" localSheetId="8">#REF!</definedName>
    <definedName name="_C001172">#REF!</definedName>
    <definedName name="_C001173" localSheetId="7">#REF!</definedName>
    <definedName name="_C001173" localSheetId="8">#REF!</definedName>
    <definedName name="_C001173">#REF!</definedName>
    <definedName name="_C001174" localSheetId="7">#REF!</definedName>
    <definedName name="_C001174" localSheetId="8">#REF!</definedName>
    <definedName name="_C001174">#REF!</definedName>
    <definedName name="_C001175" localSheetId="7">#REF!</definedName>
    <definedName name="_C001175" localSheetId="8">#REF!</definedName>
    <definedName name="_C001175">#REF!</definedName>
    <definedName name="_C001176" localSheetId="7">#REF!</definedName>
    <definedName name="_C001176" localSheetId="8">#REF!</definedName>
    <definedName name="_C001176">#REF!</definedName>
    <definedName name="_C001177" localSheetId="7">#REF!</definedName>
    <definedName name="_C001177" localSheetId="8">#REF!</definedName>
    <definedName name="_C001177">#REF!</definedName>
    <definedName name="_C001178" localSheetId="7">#REF!</definedName>
    <definedName name="_C001178" localSheetId="8">#REF!</definedName>
    <definedName name="_C001178">#REF!</definedName>
    <definedName name="_C001182" localSheetId="7">#REF!</definedName>
    <definedName name="_C001182" localSheetId="8">#REF!</definedName>
    <definedName name="_C001182">#REF!</definedName>
    <definedName name="_C001183" localSheetId="7">#REF!</definedName>
    <definedName name="_C001183" localSheetId="8">#REF!</definedName>
    <definedName name="_C001183">#REF!</definedName>
    <definedName name="_C001184" localSheetId="7">#REF!</definedName>
    <definedName name="_C001184" localSheetId="8">#REF!</definedName>
    <definedName name="_C001184">#REF!</definedName>
    <definedName name="_C001185" localSheetId="7">#REF!</definedName>
    <definedName name="_C001185" localSheetId="8">#REF!</definedName>
    <definedName name="_C001185">#REF!</definedName>
    <definedName name="_C001186" localSheetId="7">#REF!</definedName>
    <definedName name="_C001186" localSheetId="8">#REF!</definedName>
    <definedName name="_C001186">#REF!</definedName>
    <definedName name="_C001187" localSheetId="7">#REF!</definedName>
    <definedName name="_C001187" localSheetId="8">#REF!</definedName>
    <definedName name="_C001187">#REF!</definedName>
    <definedName name="_C001188" localSheetId="7">#REF!</definedName>
    <definedName name="_C001188" localSheetId="8">#REF!</definedName>
    <definedName name="_C001188">#REF!</definedName>
    <definedName name="_C001192" localSheetId="7">#REF!</definedName>
    <definedName name="_C001192" localSheetId="8">#REF!</definedName>
    <definedName name="_C001192">#REF!</definedName>
    <definedName name="_C001193" localSheetId="7">#REF!</definedName>
    <definedName name="_C001193" localSheetId="8">#REF!</definedName>
    <definedName name="_C001193">#REF!</definedName>
    <definedName name="_C001194" localSheetId="7">#REF!</definedName>
    <definedName name="_C001194" localSheetId="8">#REF!</definedName>
    <definedName name="_C001194">#REF!</definedName>
    <definedName name="_C001195" localSheetId="7">#REF!</definedName>
    <definedName name="_C001195" localSheetId="8">#REF!</definedName>
    <definedName name="_C001195">#REF!</definedName>
    <definedName name="_C001196" localSheetId="7">#REF!</definedName>
    <definedName name="_C001196" localSheetId="8">#REF!</definedName>
    <definedName name="_C001196">#REF!</definedName>
    <definedName name="_C001197" localSheetId="7">#REF!</definedName>
    <definedName name="_C001197" localSheetId="8">#REF!</definedName>
    <definedName name="_C001197">#REF!</definedName>
    <definedName name="_C001199" localSheetId="7">#REF!</definedName>
    <definedName name="_C001199" localSheetId="8">#REF!</definedName>
    <definedName name="_C001199">#REF!</definedName>
    <definedName name="_C001203" localSheetId="7">#REF!</definedName>
    <definedName name="_C001203" localSheetId="8">#REF!</definedName>
    <definedName name="_C001203">#REF!</definedName>
    <definedName name="_C001204" localSheetId="7">#REF!</definedName>
    <definedName name="_C001204" localSheetId="8">#REF!</definedName>
    <definedName name="_C001204">#REF!</definedName>
    <definedName name="_C001205" localSheetId="7">#REF!</definedName>
    <definedName name="_C001205" localSheetId="8">#REF!</definedName>
    <definedName name="_C001205">#REF!</definedName>
    <definedName name="_C001206" localSheetId="7">#REF!</definedName>
    <definedName name="_C001206" localSheetId="8">#REF!</definedName>
    <definedName name="_C001206">#REF!</definedName>
    <definedName name="_C001207" localSheetId="7">#REF!</definedName>
    <definedName name="_C001207" localSheetId="8">#REF!</definedName>
    <definedName name="_C001207">#REF!</definedName>
    <definedName name="_C001208" localSheetId="7">#REF!</definedName>
    <definedName name="_C001208" localSheetId="8">#REF!</definedName>
    <definedName name="_C001208">#REF!</definedName>
    <definedName name="_C001209" localSheetId="7">#REF!</definedName>
    <definedName name="_C001209" localSheetId="8">#REF!</definedName>
    <definedName name="_C001209">#REF!</definedName>
    <definedName name="_C001213" localSheetId="7">#REF!</definedName>
    <definedName name="_C001213" localSheetId="8">#REF!</definedName>
    <definedName name="_C001213">#REF!</definedName>
    <definedName name="_C001214" localSheetId="7">#REF!</definedName>
    <definedName name="_C001214" localSheetId="8">#REF!</definedName>
    <definedName name="_C001214">#REF!</definedName>
    <definedName name="_C001215" localSheetId="7">#REF!</definedName>
    <definedName name="_C001215" localSheetId="8">#REF!</definedName>
    <definedName name="_C001215">#REF!</definedName>
    <definedName name="_C001216" localSheetId="7">#REF!</definedName>
    <definedName name="_C001216" localSheetId="8">#REF!</definedName>
    <definedName name="_C001216">#REF!</definedName>
    <definedName name="_C001217" localSheetId="7">#REF!</definedName>
    <definedName name="_C001217" localSheetId="8">#REF!</definedName>
    <definedName name="_C001217">#REF!</definedName>
    <definedName name="_C001218" localSheetId="7">#REF!</definedName>
    <definedName name="_C001218" localSheetId="8">#REF!</definedName>
    <definedName name="_C001218">#REF!</definedName>
    <definedName name="_C001219" localSheetId="7">#REF!</definedName>
    <definedName name="_C001219" localSheetId="8">#REF!</definedName>
    <definedName name="_C001219">#REF!</definedName>
    <definedName name="_C001223" localSheetId="7">#REF!</definedName>
    <definedName name="_C001223" localSheetId="8">#REF!</definedName>
    <definedName name="_C001223">#REF!</definedName>
    <definedName name="_C001224" localSheetId="7">#REF!</definedName>
    <definedName name="_C001224" localSheetId="8">#REF!</definedName>
    <definedName name="_C001224">#REF!</definedName>
    <definedName name="_C001225" localSheetId="7">#REF!</definedName>
    <definedName name="_C001225" localSheetId="8">#REF!</definedName>
    <definedName name="_C001225">#REF!</definedName>
    <definedName name="_C001226" localSheetId="7">#REF!</definedName>
    <definedName name="_C001226" localSheetId="8">#REF!</definedName>
    <definedName name="_C001226">#REF!</definedName>
    <definedName name="_C001227" localSheetId="7">#REF!</definedName>
    <definedName name="_C001227" localSheetId="8">#REF!</definedName>
    <definedName name="_C001227">#REF!</definedName>
    <definedName name="_C001228" localSheetId="7">#REF!</definedName>
    <definedName name="_C001228" localSheetId="8">#REF!</definedName>
    <definedName name="_C001228">#REF!</definedName>
    <definedName name="_C001229" localSheetId="7">#REF!</definedName>
    <definedName name="_C001229" localSheetId="8">#REF!</definedName>
    <definedName name="_C001229">#REF!</definedName>
    <definedName name="_C001233" localSheetId="7">#REF!</definedName>
    <definedName name="_C001233" localSheetId="8">#REF!</definedName>
    <definedName name="_C001233">#REF!</definedName>
    <definedName name="_C001234" localSheetId="7">#REF!</definedName>
    <definedName name="_C001234" localSheetId="8">#REF!</definedName>
    <definedName name="_C001234">#REF!</definedName>
    <definedName name="_C001235" localSheetId="7">#REF!</definedName>
    <definedName name="_C001235" localSheetId="8">#REF!</definedName>
    <definedName name="_C001235">#REF!</definedName>
    <definedName name="_C001236" localSheetId="7">#REF!</definedName>
    <definedName name="_C001236" localSheetId="8">#REF!</definedName>
    <definedName name="_C001236">#REF!</definedName>
    <definedName name="_C001237" localSheetId="7">#REF!</definedName>
    <definedName name="_C001237" localSheetId="8">#REF!</definedName>
    <definedName name="_C001237">#REF!</definedName>
    <definedName name="_C001238" localSheetId="7">#REF!</definedName>
    <definedName name="_C001238" localSheetId="8">#REF!</definedName>
    <definedName name="_C001238">#REF!</definedName>
    <definedName name="_C001239" localSheetId="7">#REF!</definedName>
    <definedName name="_C001239" localSheetId="8">#REF!</definedName>
    <definedName name="_C001239">#REF!</definedName>
    <definedName name="_C001240" localSheetId="7">#REF!</definedName>
    <definedName name="_C001240" localSheetId="8">#REF!</definedName>
    <definedName name="_C001240">#REF!</definedName>
    <definedName name="_C001244" localSheetId="7">#REF!</definedName>
    <definedName name="_C001244" localSheetId="8">#REF!</definedName>
    <definedName name="_C001244">#REF!</definedName>
    <definedName name="_C001245" localSheetId="7">#REF!</definedName>
    <definedName name="_C001245" localSheetId="8">#REF!</definedName>
    <definedName name="_C001245">#REF!</definedName>
    <definedName name="_C001246" localSheetId="7">#REF!</definedName>
    <definedName name="_C001246" localSheetId="8">#REF!</definedName>
    <definedName name="_C001246">#REF!</definedName>
    <definedName name="_C001247" localSheetId="7">#REF!</definedName>
    <definedName name="_C001247" localSheetId="8">#REF!</definedName>
    <definedName name="_C001247">#REF!</definedName>
    <definedName name="_C001248" localSheetId="7">#REF!</definedName>
    <definedName name="_C001248" localSheetId="8">#REF!</definedName>
    <definedName name="_C001248">#REF!</definedName>
    <definedName name="_C001249" localSheetId="7">#REF!</definedName>
    <definedName name="_C001249" localSheetId="8">#REF!</definedName>
    <definedName name="_C001249">#REF!</definedName>
    <definedName name="_C001250" localSheetId="7">#REF!</definedName>
    <definedName name="_C001250" localSheetId="8">#REF!</definedName>
    <definedName name="_C001250">#REF!</definedName>
    <definedName name="_C001254" localSheetId="7">#REF!</definedName>
    <definedName name="_C001254" localSheetId="8">#REF!</definedName>
    <definedName name="_C001254">#REF!</definedName>
    <definedName name="_C001255" localSheetId="7">#REF!</definedName>
    <definedName name="_C001255" localSheetId="8">#REF!</definedName>
    <definedName name="_C001255">#REF!</definedName>
    <definedName name="_C001256" localSheetId="7">#REF!</definedName>
    <definedName name="_C001256" localSheetId="8">#REF!</definedName>
    <definedName name="_C001256">#REF!</definedName>
    <definedName name="_C001257" localSheetId="7">#REF!</definedName>
    <definedName name="_C001257" localSheetId="8">#REF!</definedName>
    <definedName name="_C001257">#REF!</definedName>
    <definedName name="_C001258" localSheetId="7">#REF!</definedName>
    <definedName name="_C001258" localSheetId="8">#REF!</definedName>
    <definedName name="_C001258">#REF!</definedName>
    <definedName name="_C001259" localSheetId="7">#REF!</definedName>
    <definedName name="_C001259" localSheetId="8">#REF!</definedName>
    <definedName name="_C001259">#REF!</definedName>
    <definedName name="_C001260" localSheetId="7">#REF!</definedName>
    <definedName name="_C001260" localSheetId="8">#REF!</definedName>
    <definedName name="_C001260">#REF!</definedName>
    <definedName name="_C001264" localSheetId="7">#REF!</definedName>
    <definedName name="_C001264" localSheetId="8">#REF!</definedName>
    <definedName name="_C001264">#REF!</definedName>
    <definedName name="_C001265" localSheetId="7">#REF!</definedName>
    <definedName name="_C001265" localSheetId="8">#REF!</definedName>
    <definedName name="_C001265">#REF!</definedName>
    <definedName name="_C001266" localSheetId="7">#REF!</definedName>
    <definedName name="_C001266" localSheetId="8">#REF!</definedName>
    <definedName name="_C001266">#REF!</definedName>
    <definedName name="_C001267" localSheetId="7">#REF!</definedName>
    <definedName name="_C001267" localSheetId="8">#REF!</definedName>
    <definedName name="_C001267">#REF!</definedName>
    <definedName name="_C001268" localSheetId="7">#REF!</definedName>
    <definedName name="_C001268" localSheetId="8">#REF!</definedName>
    <definedName name="_C001268">#REF!</definedName>
    <definedName name="_C001269" localSheetId="7">#REF!</definedName>
    <definedName name="_C001269" localSheetId="8">#REF!</definedName>
    <definedName name="_C001269">#REF!</definedName>
    <definedName name="_C001270" localSheetId="7">#REF!</definedName>
    <definedName name="_C001270" localSheetId="8">#REF!</definedName>
    <definedName name="_C001270">#REF!</definedName>
    <definedName name="_C001274" localSheetId="7">#REF!</definedName>
    <definedName name="_C001274" localSheetId="8">#REF!</definedName>
    <definedName name="_C001274">#REF!</definedName>
    <definedName name="_C001275" localSheetId="7">#REF!</definedName>
    <definedName name="_C001275" localSheetId="8">#REF!</definedName>
    <definedName name="_C001275">#REF!</definedName>
    <definedName name="_C001276" localSheetId="7">#REF!</definedName>
    <definedName name="_C001276" localSheetId="8">#REF!</definedName>
    <definedName name="_C001276">#REF!</definedName>
    <definedName name="_C001277" localSheetId="7">#REF!</definedName>
    <definedName name="_C001277" localSheetId="8">#REF!</definedName>
    <definedName name="_C001277">#REF!</definedName>
    <definedName name="_C001278" localSheetId="7">#REF!</definedName>
    <definedName name="_C001278" localSheetId="8">#REF!</definedName>
    <definedName name="_C001278">#REF!</definedName>
    <definedName name="_C001279" localSheetId="7">#REF!</definedName>
    <definedName name="_C001279" localSheetId="8">#REF!</definedName>
    <definedName name="_C001279">#REF!</definedName>
    <definedName name="_C001280" localSheetId="7">#REF!</definedName>
    <definedName name="_C001280" localSheetId="8">#REF!</definedName>
    <definedName name="_C001280">#REF!</definedName>
    <definedName name="_C001288">'D - Revenue'!$F$7</definedName>
    <definedName name="_C001289">'D - Revenue'!$G$7</definedName>
    <definedName name="_C001290">'D - Revenue'!$H$7</definedName>
    <definedName name="_C001291">'D - Revenue'!#REF!</definedName>
    <definedName name="_C001292" localSheetId="7">'D - Revenue'!#REF!</definedName>
    <definedName name="_C001292" localSheetId="8">'D - Revenue'!#REF!</definedName>
    <definedName name="_C001292">'D - Revenue'!#REF!</definedName>
    <definedName name="_C001293" localSheetId="7">'D - Revenue'!#REF!</definedName>
    <definedName name="_C001293" localSheetId="8">'D - Revenue'!#REF!</definedName>
    <definedName name="_C001293">'D - Revenue'!#REF!</definedName>
    <definedName name="_C001294" localSheetId="7">'D - Revenue'!#REF!</definedName>
    <definedName name="_C001294" localSheetId="8">'D - Revenue'!#REF!</definedName>
    <definedName name="_C001294">'D - Revenue'!#REF!</definedName>
    <definedName name="_C001295" localSheetId="7">'D - Revenue'!#REF!</definedName>
    <definedName name="_C001295">'D - Revenue'!#REF!</definedName>
    <definedName name="_C001296" localSheetId="7">'D - Revenue'!#REF!</definedName>
    <definedName name="_C001296">'D - Revenue'!#REF!</definedName>
    <definedName name="_C001297" localSheetId="7">'D - Revenue'!#REF!</definedName>
    <definedName name="_C001297">'D - Revenue'!#REF!</definedName>
    <definedName name="_C001298" localSheetId="7">'D - Revenue'!#REF!</definedName>
    <definedName name="_C001298">'D - Revenue'!#REF!</definedName>
    <definedName name="_C001299" localSheetId="7">'D - Revenue'!#REF!</definedName>
    <definedName name="_C001299">'D - Revenue'!#REF!</definedName>
    <definedName name="_C001300" localSheetId="7">'D - Revenue'!#REF!</definedName>
    <definedName name="_C001300" localSheetId="8">'D - Revenue'!#REF!</definedName>
    <definedName name="_C001300">'D - Revenue'!#REF!</definedName>
    <definedName name="_C001301" localSheetId="7">'D - Revenue'!#REF!</definedName>
    <definedName name="_C001301" localSheetId="8">'D - Revenue'!#REF!</definedName>
    <definedName name="_C001301">'D - Revenue'!#REF!</definedName>
    <definedName name="_C001302" localSheetId="7">'D - Revenue'!#REF!</definedName>
    <definedName name="_C001302" localSheetId="8">'D - Revenue'!#REF!</definedName>
    <definedName name="_C001302">'D - Revenue'!#REF!</definedName>
    <definedName name="_C001303" localSheetId="7">'D - Revenue'!#REF!</definedName>
    <definedName name="_C001303">'D - Revenue'!#REF!</definedName>
    <definedName name="_C001304" localSheetId="7">'D - Revenue'!#REF!</definedName>
    <definedName name="_C001304">'D - Revenue'!#REF!</definedName>
    <definedName name="_C001305" localSheetId="7">'D - Revenue'!#REF!</definedName>
    <definedName name="_C001305">'D - Revenue'!#REF!</definedName>
    <definedName name="_C001306" localSheetId="7">'D - Revenue'!#REF!</definedName>
    <definedName name="_C001306">'D - Revenue'!#REF!</definedName>
    <definedName name="_C001307" localSheetId="7">'D - Revenue'!#REF!</definedName>
    <definedName name="_C001307">'D - Revenue'!#REF!</definedName>
    <definedName name="_C001308" localSheetId="7">'D - Revenue'!#REF!</definedName>
    <definedName name="_C001308" localSheetId="8">'D - Revenue'!#REF!</definedName>
    <definedName name="_C001308">'D - Revenue'!#REF!</definedName>
    <definedName name="_C001309" localSheetId="7">'D - Revenue'!#REF!</definedName>
    <definedName name="_C001309" localSheetId="8">'D - Revenue'!#REF!</definedName>
    <definedName name="_C001309">'D - Revenue'!#REF!</definedName>
    <definedName name="_C001310" localSheetId="7">'D - Revenue'!#REF!</definedName>
    <definedName name="_C001310" localSheetId="8">'D - Revenue'!#REF!</definedName>
    <definedName name="_C001310">'D - Revenue'!#REF!</definedName>
    <definedName name="_C001311" localSheetId="7">'D - Revenue'!#REF!</definedName>
    <definedName name="_C001311">'D - Revenue'!#REF!</definedName>
    <definedName name="_C001312" localSheetId="7">'D - Revenue'!#REF!</definedName>
    <definedName name="_C001312">'D - Revenue'!#REF!</definedName>
    <definedName name="_C001313" localSheetId="7">'D - Revenue'!#REF!</definedName>
    <definedName name="_C001313">'D - Revenue'!#REF!</definedName>
    <definedName name="_C001314" localSheetId="7">'D - Revenue'!#REF!</definedName>
    <definedName name="_C001314">'D - Revenue'!#REF!</definedName>
    <definedName name="_C001315" localSheetId="7">'D - Revenue'!#REF!</definedName>
    <definedName name="_C001315">'D - Revenue'!#REF!</definedName>
    <definedName name="_C001316" localSheetId="7">'D - Revenue'!#REF!</definedName>
    <definedName name="_C001316" localSheetId="8">'D - Revenue'!#REF!</definedName>
    <definedName name="_C001316">'D - Revenue'!#REF!</definedName>
    <definedName name="_C001317" localSheetId="7">'D - Revenue'!#REF!</definedName>
    <definedName name="_C001317" localSheetId="8">'D - Revenue'!#REF!</definedName>
    <definedName name="_C001317">'D - Revenue'!#REF!</definedName>
    <definedName name="_C001318" localSheetId="7">'D - Revenue'!#REF!</definedName>
    <definedName name="_C001318" localSheetId="8">'D - Revenue'!#REF!</definedName>
    <definedName name="_C001318">'D - Revenue'!#REF!</definedName>
    <definedName name="_C001319" localSheetId="7">'D - Revenue'!#REF!</definedName>
    <definedName name="_C001319">'D - Revenue'!#REF!</definedName>
    <definedName name="_C001320" localSheetId="7">'D - Revenue'!#REF!</definedName>
    <definedName name="_C001320">'D - Revenue'!#REF!</definedName>
    <definedName name="_C001321" localSheetId="7">'D - Revenue'!#REF!</definedName>
    <definedName name="_C001321">'D - Revenue'!#REF!</definedName>
    <definedName name="_C001322" localSheetId="7">'D - Revenue'!#REF!</definedName>
    <definedName name="_C001322">'D - Revenue'!#REF!</definedName>
    <definedName name="_C001323" localSheetId="7">'D - Revenue'!#REF!</definedName>
    <definedName name="_C001323">'D - Revenue'!#REF!</definedName>
    <definedName name="_C001324" localSheetId="7">'D - Revenue'!#REF!</definedName>
    <definedName name="_C001324" localSheetId="8">'D - Revenue'!#REF!</definedName>
    <definedName name="_C001324">'D - Revenue'!#REF!</definedName>
    <definedName name="_C001325" localSheetId="7">'D - Revenue'!#REF!</definedName>
    <definedName name="_C001325" localSheetId="8">'D - Revenue'!#REF!</definedName>
    <definedName name="_C001325">'D - Revenue'!#REF!</definedName>
    <definedName name="_C001326" localSheetId="7">'D - Revenue'!#REF!</definedName>
    <definedName name="_C001326" localSheetId="8">'D - Revenue'!#REF!</definedName>
    <definedName name="_C001326">'D - Revenue'!#REF!</definedName>
    <definedName name="_C001327" localSheetId="7">'D - Revenue'!#REF!</definedName>
    <definedName name="_C001327">'D - Revenue'!#REF!</definedName>
    <definedName name="_C001328" localSheetId="7">'D - Revenue'!#REF!</definedName>
    <definedName name="_C001328">'D - Revenue'!#REF!</definedName>
    <definedName name="_C001329" localSheetId="7">'D - Revenue'!#REF!</definedName>
    <definedName name="_C001329">'D - Revenue'!#REF!</definedName>
    <definedName name="_C001330" localSheetId="7">'D - Revenue'!#REF!</definedName>
    <definedName name="_C001330">'D - Revenue'!#REF!</definedName>
    <definedName name="_C001331" localSheetId="7">'D - Revenue'!#REF!</definedName>
    <definedName name="_C001331">'D - Revenue'!#REF!</definedName>
    <definedName name="_C001332" localSheetId="7">'D - Revenue'!#REF!</definedName>
    <definedName name="_C001332" localSheetId="8">'D - Revenue'!#REF!</definedName>
    <definedName name="_C001332">'D - Revenue'!#REF!</definedName>
    <definedName name="_C001333" localSheetId="7">'D - Revenue'!#REF!</definedName>
    <definedName name="_C001333" localSheetId="8">'D - Revenue'!#REF!</definedName>
    <definedName name="_C001333">'D - Revenue'!#REF!</definedName>
    <definedName name="_C001334" localSheetId="7">'D - Revenue'!#REF!</definedName>
    <definedName name="_C001334" localSheetId="8">'D - Revenue'!#REF!</definedName>
    <definedName name="_C001334">'D - Revenue'!#REF!</definedName>
    <definedName name="_C001335" localSheetId="7">'D - Revenue'!#REF!</definedName>
    <definedName name="_C001335">'D - Revenue'!#REF!</definedName>
    <definedName name="_C001336" localSheetId="7">'D - Revenue'!#REF!</definedName>
    <definedName name="_C001336">'D - Revenue'!#REF!</definedName>
    <definedName name="_C001337" localSheetId="7">'D - Revenue'!#REF!</definedName>
    <definedName name="_C001337">'D - Revenue'!#REF!</definedName>
    <definedName name="_C001338" localSheetId="7">'D - Revenue'!#REF!</definedName>
    <definedName name="_C001338">'D - Revenue'!#REF!</definedName>
    <definedName name="_C001339" localSheetId="7">'D - Revenue'!#REF!</definedName>
    <definedName name="_C001339">'D - Revenue'!#REF!</definedName>
    <definedName name="_C001340" localSheetId="7">'D - Revenue'!#REF!</definedName>
    <definedName name="_C001340" localSheetId="8">'D - Revenue'!#REF!</definedName>
    <definedName name="_C001340">'D - Revenue'!#REF!</definedName>
    <definedName name="_C001341" localSheetId="7">'D - Revenue'!#REF!</definedName>
    <definedName name="_C001341" localSheetId="8">'D - Revenue'!#REF!</definedName>
    <definedName name="_C001341">'D - Revenue'!#REF!</definedName>
    <definedName name="_C001342" localSheetId="7">'D - Revenue'!#REF!</definedName>
    <definedName name="_C001342" localSheetId="8">'D - Revenue'!#REF!</definedName>
    <definedName name="_C001342">'D - Revenue'!#REF!</definedName>
    <definedName name="_C001343" localSheetId="7">'D - Revenue'!#REF!</definedName>
    <definedName name="_C001343">'D - Revenue'!#REF!</definedName>
    <definedName name="_C001344" localSheetId="7">'D - Revenue'!#REF!</definedName>
    <definedName name="_C001344">'D - Revenue'!#REF!</definedName>
    <definedName name="_C001345" localSheetId="7">'D - Revenue'!#REF!</definedName>
    <definedName name="_C001345">'D - Revenue'!#REF!</definedName>
    <definedName name="_C001346" localSheetId="7">'D - Revenue'!#REF!</definedName>
    <definedName name="_C001346">'D - Revenue'!#REF!</definedName>
    <definedName name="_C001347" localSheetId="7">'D - Revenue'!#REF!</definedName>
    <definedName name="_C001347">'D - Revenue'!#REF!</definedName>
    <definedName name="_C001348" localSheetId="7">'D - Revenue'!#REF!</definedName>
    <definedName name="_C001348" localSheetId="8">'D - Revenue'!#REF!</definedName>
    <definedName name="_C001348">'D - Revenue'!#REF!</definedName>
    <definedName name="_C001349" localSheetId="7">'D - Revenue'!#REF!</definedName>
    <definedName name="_C001349" localSheetId="8">'D - Revenue'!#REF!</definedName>
    <definedName name="_C001349">'D - Revenue'!#REF!</definedName>
    <definedName name="_C001350" localSheetId="7">'D - Revenue'!#REF!</definedName>
    <definedName name="_C001350" localSheetId="8">'D - Revenue'!#REF!</definedName>
    <definedName name="_C001350">'D - Revenue'!#REF!</definedName>
    <definedName name="_C001351" localSheetId="7">'D - Revenue'!#REF!</definedName>
    <definedName name="_C001351">'D - Revenue'!#REF!</definedName>
    <definedName name="_C001352" localSheetId="7">'D - Revenue'!#REF!</definedName>
    <definedName name="_C001352">'D - Revenue'!#REF!</definedName>
    <definedName name="_C001353" localSheetId="7">'D - Revenue'!#REF!</definedName>
    <definedName name="_C001353">'D - Revenue'!#REF!</definedName>
    <definedName name="_C001354" localSheetId="7">'D - Revenue'!#REF!</definedName>
    <definedName name="_C001354">'D - Revenue'!#REF!</definedName>
    <definedName name="_C001355" localSheetId="7">'D - Revenue'!#REF!</definedName>
    <definedName name="_C001355">'D - Revenue'!#REF!</definedName>
    <definedName name="_C001356" localSheetId="7">'D - Revenue'!#REF!</definedName>
    <definedName name="_C001356" localSheetId="8">'D - Revenue'!#REF!</definedName>
    <definedName name="_C001356">'D - Revenue'!#REF!</definedName>
    <definedName name="_C001357" localSheetId="7">'D - Revenue'!#REF!</definedName>
    <definedName name="_C001357" localSheetId="8">'D - Revenue'!#REF!</definedName>
    <definedName name="_C001357">'D - Revenue'!#REF!</definedName>
    <definedName name="_C001358" localSheetId="7">'D - Revenue'!#REF!</definedName>
    <definedName name="_C001358" localSheetId="8">'D - Revenue'!#REF!</definedName>
    <definedName name="_C001358">'D - Revenue'!#REF!</definedName>
    <definedName name="_C001359" localSheetId="7">'D - Revenue'!#REF!</definedName>
    <definedName name="_C001359">'D - Revenue'!#REF!</definedName>
    <definedName name="_C001360" localSheetId="7">'D - Revenue'!#REF!</definedName>
    <definedName name="_C001360">'D - Revenue'!#REF!</definedName>
    <definedName name="_C001361" localSheetId="7">'D - Revenue'!#REF!</definedName>
    <definedName name="_C001361">'D - Revenue'!#REF!</definedName>
    <definedName name="_C001362" localSheetId="7">'D - Revenue'!#REF!</definedName>
    <definedName name="_C001362">'D - Revenue'!#REF!</definedName>
    <definedName name="_C001363" localSheetId="7">'D - Revenue'!#REF!</definedName>
    <definedName name="_C001363">'D - Revenue'!#REF!</definedName>
    <definedName name="_C001364" localSheetId="7">'D - Revenue'!#REF!</definedName>
    <definedName name="_C001364" localSheetId="8">'D - Revenue'!#REF!</definedName>
    <definedName name="_C001364">'D - Revenue'!#REF!</definedName>
    <definedName name="_C001365" localSheetId="7">'D - Revenue'!#REF!</definedName>
    <definedName name="_C001365" localSheetId="8">'D - Revenue'!#REF!</definedName>
    <definedName name="_C001365">'D - Revenue'!#REF!</definedName>
    <definedName name="_C001366" localSheetId="7">'D - Revenue'!#REF!</definedName>
    <definedName name="_C001366" localSheetId="8">'D - Revenue'!#REF!</definedName>
    <definedName name="_C001366">'D - Revenue'!#REF!</definedName>
    <definedName name="_C001367" localSheetId="7">'D - Revenue'!#REF!</definedName>
    <definedName name="_C001367">'D - Revenue'!#REF!</definedName>
    <definedName name="_C001368" localSheetId="7">'D - Revenue'!#REF!</definedName>
    <definedName name="_C001368">'D - Revenue'!#REF!</definedName>
    <definedName name="_C001369" localSheetId="7">'D - Revenue'!#REF!</definedName>
    <definedName name="_C001369">'D - Revenue'!#REF!</definedName>
    <definedName name="_C001370" localSheetId="7">'D - Revenue'!#REF!</definedName>
    <definedName name="_C001370">'D - Revenue'!#REF!</definedName>
    <definedName name="_C001371" localSheetId="7">'D - Revenue'!#REF!</definedName>
    <definedName name="_C001371">'D - Revenue'!#REF!</definedName>
    <definedName name="_C001372" localSheetId="7">'D - Revenue'!#REF!</definedName>
    <definedName name="_C001372" localSheetId="8">'D - Revenue'!#REF!</definedName>
    <definedName name="_C001372">'D - Revenue'!#REF!</definedName>
    <definedName name="_C001373" localSheetId="7">'D - Revenue'!#REF!</definedName>
    <definedName name="_C001373" localSheetId="8">'D - Revenue'!#REF!</definedName>
    <definedName name="_C001373">'D - Revenue'!#REF!</definedName>
    <definedName name="_C001374" localSheetId="7">'D - Revenue'!#REF!</definedName>
    <definedName name="_C001374" localSheetId="8">'D - Revenue'!#REF!</definedName>
    <definedName name="_C001374">'D - Revenue'!#REF!</definedName>
    <definedName name="_C001375" localSheetId="7">'D - Revenue'!#REF!</definedName>
    <definedName name="_C001375">'D - Revenue'!#REF!</definedName>
    <definedName name="_C001376" localSheetId="7">'D - Revenue'!#REF!</definedName>
    <definedName name="_C001376">'D - Revenue'!#REF!</definedName>
    <definedName name="_C001377" localSheetId="7">'D - Revenue'!#REF!</definedName>
    <definedName name="_C001377">'D - Revenue'!#REF!</definedName>
    <definedName name="_C001378" localSheetId="7">'D - Revenue'!#REF!</definedName>
    <definedName name="_C001378">'D - Revenue'!#REF!</definedName>
    <definedName name="_C001379" localSheetId="7">'D - Revenue'!#REF!</definedName>
    <definedName name="_C001379">'D - Revenue'!#REF!</definedName>
    <definedName name="_C001380" localSheetId="7">'D - Revenue'!#REF!</definedName>
    <definedName name="_C001380" localSheetId="8">'D - Revenue'!#REF!</definedName>
    <definedName name="_C001380">'D - Revenue'!#REF!</definedName>
    <definedName name="_C001381" localSheetId="7">'D - Revenue'!#REF!</definedName>
    <definedName name="_C001381" localSheetId="8">'D - Revenue'!#REF!</definedName>
    <definedName name="_C001381">'D - Revenue'!#REF!</definedName>
    <definedName name="_C001382" localSheetId="7">'D - Revenue'!#REF!</definedName>
    <definedName name="_C001382" localSheetId="8">'D - Revenue'!#REF!</definedName>
    <definedName name="_C001382">'D - Revenue'!#REF!</definedName>
    <definedName name="_C001383" localSheetId="7">'D - Revenue'!#REF!</definedName>
    <definedName name="_C001383">'D - Revenue'!#REF!</definedName>
    <definedName name="_C001384" localSheetId="7">'D - Revenue'!#REF!</definedName>
    <definedName name="_C001384">'D - Revenue'!#REF!</definedName>
    <definedName name="_C001385" localSheetId="7">'D - Revenue'!#REF!</definedName>
    <definedName name="_C001385">'D - Revenue'!#REF!</definedName>
    <definedName name="_C001386" localSheetId="7">'D - Revenue'!#REF!</definedName>
    <definedName name="_C001386">'D - Revenue'!#REF!</definedName>
    <definedName name="_C001387" localSheetId="7">'D - Revenue'!#REF!</definedName>
    <definedName name="_C001387">'D - Revenue'!#REF!</definedName>
    <definedName name="_C001388" localSheetId="7">'D - Revenue'!#REF!</definedName>
    <definedName name="_C001388" localSheetId="8">'D - Revenue'!#REF!</definedName>
    <definedName name="_C001388">'D - Revenue'!#REF!</definedName>
    <definedName name="_C001389" localSheetId="7">'D - Revenue'!#REF!</definedName>
    <definedName name="_C001389" localSheetId="8">'D - Revenue'!#REF!</definedName>
    <definedName name="_C001389">'D - Revenue'!#REF!</definedName>
    <definedName name="_C001390" localSheetId="7">'D - Revenue'!#REF!</definedName>
    <definedName name="_C001390" localSheetId="8">'D - Revenue'!#REF!</definedName>
    <definedName name="_C001390">'D - Revenue'!#REF!</definedName>
    <definedName name="_C001391" localSheetId="7">'D - Revenue'!#REF!</definedName>
    <definedName name="_C001391">'D - Revenue'!#REF!</definedName>
    <definedName name="_C001392" localSheetId="7">'D - Revenue'!#REF!</definedName>
    <definedName name="_C001392">'D - Revenue'!#REF!</definedName>
    <definedName name="_C001393" localSheetId="7">'D - Revenue'!#REF!</definedName>
    <definedName name="_C001393">'D - Revenue'!#REF!</definedName>
    <definedName name="_C001394" localSheetId="7">'D - Revenue'!#REF!</definedName>
    <definedName name="_C001394">'D - Revenue'!#REF!</definedName>
    <definedName name="_C001395" localSheetId="7">'D - Revenue'!#REF!</definedName>
    <definedName name="_C001395">'D - Revenue'!#REF!</definedName>
    <definedName name="_C001396" localSheetId="7">'D - Revenue'!#REF!</definedName>
    <definedName name="_C001396" localSheetId="8">'D - Revenue'!#REF!</definedName>
    <definedName name="_C001396">'D - Revenue'!#REF!</definedName>
    <definedName name="_C001397" localSheetId="7">'D - Revenue'!#REF!</definedName>
    <definedName name="_C001397" localSheetId="8">'D - Revenue'!#REF!</definedName>
    <definedName name="_C001397">'D - Revenue'!#REF!</definedName>
    <definedName name="_C001398" localSheetId="7">'D - Revenue'!#REF!</definedName>
    <definedName name="_C001398" localSheetId="8">'D - Revenue'!#REF!</definedName>
    <definedName name="_C001398">'D - Revenue'!#REF!</definedName>
    <definedName name="_C001399" localSheetId="7">'D - Revenue'!#REF!</definedName>
    <definedName name="_C001399">'D - Revenue'!#REF!</definedName>
    <definedName name="_C001400" localSheetId="7">'D - Revenue'!#REF!</definedName>
    <definedName name="_C001400">'D - Revenue'!#REF!</definedName>
    <definedName name="_C001401" localSheetId="7">'D - Revenue'!#REF!</definedName>
    <definedName name="_C001401">'D - Revenue'!#REF!</definedName>
    <definedName name="_C001402" localSheetId="7">'D - Revenue'!#REF!</definedName>
    <definedName name="_C001402">'D - Revenue'!#REF!</definedName>
    <definedName name="_C001403" localSheetId="7">'D - Revenue'!#REF!</definedName>
    <definedName name="_C001403">'D - Revenue'!#REF!</definedName>
    <definedName name="_C001404" localSheetId="7">'D - Revenue'!#REF!</definedName>
    <definedName name="_C001404" localSheetId="8">'D - Revenue'!#REF!</definedName>
    <definedName name="_C001404">'D - Revenue'!#REF!</definedName>
    <definedName name="_C001405" localSheetId="7">'D - Revenue'!#REF!</definedName>
    <definedName name="_C001405" localSheetId="8">'D - Revenue'!#REF!</definedName>
    <definedName name="_C001405">'D - Revenue'!#REF!</definedName>
    <definedName name="_C001406" localSheetId="7">'D - Revenue'!#REF!</definedName>
    <definedName name="_C001406" localSheetId="8">'D - Revenue'!#REF!</definedName>
    <definedName name="_C001406">'D - Revenue'!#REF!</definedName>
    <definedName name="_C001407" localSheetId="7">'D - Revenue'!#REF!</definedName>
    <definedName name="_C001407">'D - Revenue'!#REF!</definedName>
    <definedName name="_C001408" localSheetId="7">'D - Revenue'!#REF!</definedName>
    <definedName name="_C001408">'D - Revenue'!#REF!</definedName>
    <definedName name="_C001409" localSheetId="7">'D - Revenue'!#REF!</definedName>
    <definedName name="_C001409">'D - Revenue'!#REF!</definedName>
    <definedName name="_C001410" localSheetId="7">'D - Revenue'!#REF!</definedName>
    <definedName name="_C001410">'D - Revenue'!#REF!</definedName>
    <definedName name="_C001411" localSheetId="7">'D - Revenue'!#REF!</definedName>
    <definedName name="_C001411">'D - Revenue'!#REF!</definedName>
    <definedName name="_C001412" localSheetId="7">'D - Revenue'!#REF!</definedName>
    <definedName name="_C001412" localSheetId="8">'D - Revenue'!#REF!</definedName>
    <definedName name="_C001412">'D - Revenue'!#REF!</definedName>
    <definedName name="_C001413" localSheetId="7">'D - Revenue'!#REF!</definedName>
    <definedName name="_C001413" localSheetId="8">'D - Revenue'!#REF!</definedName>
    <definedName name="_C001413">'D - Revenue'!#REF!</definedName>
    <definedName name="_C001414" localSheetId="7">'D - Revenue'!#REF!</definedName>
    <definedName name="_C001414" localSheetId="8">'D - Revenue'!#REF!</definedName>
    <definedName name="_C001414">'D - Revenue'!#REF!</definedName>
    <definedName name="_C001415" localSheetId="7">'D - Revenue'!#REF!</definedName>
    <definedName name="_C001415">'D - Revenue'!#REF!</definedName>
    <definedName name="_C001416" localSheetId="7">'D - Revenue'!#REF!</definedName>
    <definedName name="_C001416">'D - Revenue'!#REF!</definedName>
    <definedName name="_C001417" localSheetId="7">'D - Revenue'!#REF!</definedName>
    <definedName name="_C001417">'D - Revenue'!#REF!</definedName>
    <definedName name="_C001418" localSheetId="7">'D - Revenue'!#REF!</definedName>
    <definedName name="_C001418">'D - Revenue'!#REF!</definedName>
    <definedName name="_C001419" localSheetId="7">'D - Revenue'!#REF!</definedName>
    <definedName name="_C001419">'D - Revenue'!#REF!</definedName>
    <definedName name="_C001420" localSheetId="7">'D - Revenue'!#REF!</definedName>
    <definedName name="_C001420" localSheetId="8">'D - Revenue'!#REF!</definedName>
    <definedName name="_C001420">'D - Revenue'!#REF!</definedName>
    <definedName name="_C001421" localSheetId="7">'D - Revenue'!#REF!</definedName>
    <definedName name="_C001421" localSheetId="8">'D - Revenue'!#REF!</definedName>
    <definedName name="_C001421">'D - Revenue'!#REF!</definedName>
    <definedName name="_C001422" localSheetId="7">'D - Revenue'!#REF!</definedName>
    <definedName name="_C001422" localSheetId="8">'D - Revenue'!#REF!</definedName>
    <definedName name="_C001422">'D - Revenue'!#REF!</definedName>
    <definedName name="_C001423">'D - Revenue'!$E$14</definedName>
    <definedName name="_C001424">'D - Revenue'!$F$14</definedName>
    <definedName name="_C001425">'D - Revenue'!$G$14</definedName>
    <definedName name="_C001426">'D - Revenue'!$H$14</definedName>
    <definedName name="_C001427">'D - Revenue'!#REF!</definedName>
    <definedName name="_C001428" localSheetId="7">'D - Revenue'!#REF!</definedName>
    <definedName name="_C001428" localSheetId="8">'D - Revenue'!#REF!</definedName>
    <definedName name="_C001428">'D - Revenue'!#REF!</definedName>
    <definedName name="_C001429" localSheetId="7">'D - Revenue'!#REF!</definedName>
    <definedName name="_C001429" localSheetId="8">'D - Revenue'!#REF!</definedName>
    <definedName name="_C001429">'D - Revenue'!#REF!</definedName>
    <definedName name="_C001430" localSheetId="7">'D - Revenue'!#REF!</definedName>
    <definedName name="_C001430" localSheetId="8">'D - Revenue'!#REF!</definedName>
    <definedName name="_C001430">'D - Revenue'!#REF!</definedName>
    <definedName name="_C001432" localSheetId="7">#REF!</definedName>
    <definedName name="_C001432" localSheetId="8">#REF!</definedName>
    <definedName name="_C001432">#REF!</definedName>
    <definedName name="_C001434" localSheetId="7">#REF!</definedName>
    <definedName name="_C001434" localSheetId="8">#REF!</definedName>
    <definedName name="_C001434">#REF!</definedName>
    <definedName name="_C001436" localSheetId="7">#REF!</definedName>
    <definedName name="_C001436" localSheetId="8">#REF!</definedName>
    <definedName name="_C001436">#REF!</definedName>
    <definedName name="_C001438" localSheetId="7">#REF!</definedName>
    <definedName name="_C001438" localSheetId="8">#REF!</definedName>
    <definedName name="_C001438">#REF!</definedName>
    <definedName name="_C001440" localSheetId="7">#REF!</definedName>
    <definedName name="_C001440" localSheetId="8">#REF!</definedName>
    <definedName name="_C001440">#REF!</definedName>
    <definedName name="_C001442" localSheetId="7">#REF!</definedName>
    <definedName name="_C001442" localSheetId="8">#REF!</definedName>
    <definedName name="_C001442">#REF!</definedName>
    <definedName name="_C001444" localSheetId="7">#REF!</definedName>
    <definedName name="_C001444" localSheetId="8">#REF!</definedName>
    <definedName name="_C001444">#REF!</definedName>
    <definedName name="_C001446" localSheetId="7">#REF!</definedName>
    <definedName name="_C001446" localSheetId="8">#REF!</definedName>
    <definedName name="_C001446">#REF!</definedName>
    <definedName name="_C001448" localSheetId="7">#REF!</definedName>
    <definedName name="_C001448" localSheetId="8">#REF!</definedName>
    <definedName name="_C001448">#REF!</definedName>
    <definedName name="_C001450" localSheetId="7">#REF!</definedName>
    <definedName name="_C001450" localSheetId="8">#REF!</definedName>
    <definedName name="_C001450">#REF!</definedName>
    <definedName name="_C001452" localSheetId="7">#REF!</definedName>
    <definedName name="_C001452" localSheetId="8">#REF!</definedName>
    <definedName name="_C001452">#REF!</definedName>
    <definedName name="_C001454" localSheetId="7">#REF!</definedName>
    <definedName name="_C001454" localSheetId="8">#REF!</definedName>
    <definedName name="_C001454">#REF!</definedName>
    <definedName name="_C001456" localSheetId="7">#REF!</definedName>
    <definedName name="_C001456" localSheetId="8">#REF!</definedName>
    <definedName name="_C001456">#REF!</definedName>
    <definedName name="_C001458" localSheetId="7">#REF!</definedName>
    <definedName name="_C001458" localSheetId="8">#REF!</definedName>
    <definedName name="_C001458">#REF!</definedName>
    <definedName name="_C001460" localSheetId="7">#REF!</definedName>
    <definedName name="_C001460" localSheetId="8">#REF!</definedName>
    <definedName name="_C001460">#REF!</definedName>
    <definedName name="_C001462" localSheetId="7">#REF!</definedName>
    <definedName name="_C001462" localSheetId="8">#REF!</definedName>
    <definedName name="_C001462">#REF!</definedName>
    <definedName name="_C001464" localSheetId="7">#REF!</definedName>
    <definedName name="_C001464" localSheetId="8">#REF!</definedName>
    <definedName name="_C001464">#REF!</definedName>
    <definedName name="_C001466" localSheetId="7">#REF!</definedName>
    <definedName name="_C001466" localSheetId="8">#REF!</definedName>
    <definedName name="_C001466">#REF!</definedName>
    <definedName name="_C001468" localSheetId="7">#REF!</definedName>
    <definedName name="_C001468" localSheetId="8">#REF!</definedName>
    <definedName name="_C001468">#REF!</definedName>
    <definedName name="_C001470" localSheetId="7">#REF!</definedName>
    <definedName name="_C001470" localSheetId="8">#REF!</definedName>
    <definedName name="_C001470">#REF!</definedName>
    <definedName name="_C001472" localSheetId="7">#REF!</definedName>
    <definedName name="_C001472" localSheetId="8">#REF!</definedName>
    <definedName name="_C001472">#REF!</definedName>
    <definedName name="_C001474" localSheetId="7">#REF!</definedName>
    <definedName name="_C001474" localSheetId="8">#REF!</definedName>
    <definedName name="_C001474">#REF!</definedName>
    <definedName name="_C001476" localSheetId="7">#REF!</definedName>
    <definedName name="_C001476" localSheetId="8">#REF!</definedName>
    <definedName name="_C001476">#REF!</definedName>
    <definedName name="_C001478" localSheetId="7">#REF!</definedName>
    <definedName name="_C001478" localSheetId="8">#REF!</definedName>
    <definedName name="_C001478">#REF!</definedName>
    <definedName name="_C001480" localSheetId="7">#REF!</definedName>
    <definedName name="_C001480" localSheetId="8">#REF!</definedName>
    <definedName name="_C001480">#REF!</definedName>
    <definedName name="_C001482" localSheetId="7">#REF!</definedName>
    <definedName name="_C001482" localSheetId="8">#REF!</definedName>
    <definedName name="_C001482">#REF!</definedName>
    <definedName name="_C001484" localSheetId="7">#REF!</definedName>
    <definedName name="_C001484" localSheetId="8">#REF!</definedName>
    <definedName name="_C001484">#REF!</definedName>
    <definedName name="_C001486" localSheetId="7">#REF!</definedName>
    <definedName name="_C001486" localSheetId="8">#REF!</definedName>
    <definedName name="_C001486">#REF!</definedName>
    <definedName name="_C001488" localSheetId="7">#REF!</definedName>
    <definedName name="_C001488" localSheetId="8">#REF!</definedName>
    <definedName name="_C001488">#REF!</definedName>
    <definedName name="_C001490" localSheetId="7">#REF!</definedName>
    <definedName name="_C001490" localSheetId="8">#REF!</definedName>
    <definedName name="_C001490">#REF!</definedName>
    <definedName name="_C001492" localSheetId="7">#REF!</definedName>
    <definedName name="_C001492" localSheetId="8">#REF!</definedName>
    <definedName name="_C001492">#REF!</definedName>
    <definedName name="_C001494" localSheetId="7">#REF!</definedName>
    <definedName name="_C001494" localSheetId="8">#REF!</definedName>
    <definedName name="_C001494">#REF!</definedName>
    <definedName name="_C001498" localSheetId="7">#REF!</definedName>
    <definedName name="_C001498">#REF!</definedName>
    <definedName name="_C001499" localSheetId="7">#REF!</definedName>
    <definedName name="_C001499">#REF!</definedName>
    <definedName name="_C001500" localSheetId="7">#REF!</definedName>
    <definedName name="_C001500">#REF!</definedName>
    <definedName name="_C001501" localSheetId="7">#REF!</definedName>
    <definedName name="_C001501">#REF!</definedName>
    <definedName name="_C001502" localSheetId="7">#REF!</definedName>
    <definedName name="_C001502">#REF!</definedName>
    <definedName name="_C001503" localSheetId="7">#REF!</definedName>
    <definedName name="_C001503">#REF!</definedName>
    <definedName name="_C001507" localSheetId="7">#REF!</definedName>
    <definedName name="_C001507">#REF!</definedName>
    <definedName name="_C001508" localSheetId="7">#REF!</definedName>
    <definedName name="_C001508">#REF!</definedName>
    <definedName name="_C001509" localSheetId="7">#REF!</definedName>
    <definedName name="_C001509">#REF!</definedName>
    <definedName name="_C001510" localSheetId="7">#REF!</definedName>
    <definedName name="_C001510">#REF!</definedName>
    <definedName name="_C001511" localSheetId="7">#REF!</definedName>
    <definedName name="_C001511">#REF!</definedName>
    <definedName name="_C001512" localSheetId="7">#REF!</definedName>
    <definedName name="_C001512">#REF!</definedName>
    <definedName name="_C001516" localSheetId="7">#REF!</definedName>
    <definedName name="_C001516">#REF!</definedName>
    <definedName name="_C001517" localSheetId="7">#REF!</definedName>
    <definedName name="_C001517">#REF!</definedName>
    <definedName name="_C001518" localSheetId="7">#REF!</definedName>
    <definedName name="_C001518">#REF!</definedName>
    <definedName name="_C001519" localSheetId="7">#REF!</definedName>
    <definedName name="_C001519">#REF!</definedName>
    <definedName name="_C001520" localSheetId="7">#REF!</definedName>
    <definedName name="_C001520">#REF!</definedName>
    <definedName name="_C001521" localSheetId="7">#REF!</definedName>
    <definedName name="_C001521">#REF!</definedName>
    <definedName name="_C001525" localSheetId="7">#REF!</definedName>
    <definedName name="_C001525">#REF!</definedName>
    <definedName name="_C001526" localSheetId="7">#REF!</definedName>
    <definedName name="_C001526">#REF!</definedName>
    <definedName name="_C001527" localSheetId="7">#REF!</definedName>
    <definedName name="_C001527">#REF!</definedName>
    <definedName name="_C001528" localSheetId="7">#REF!</definedName>
    <definedName name="_C001528">#REF!</definedName>
    <definedName name="_C001529" localSheetId="7">#REF!</definedName>
    <definedName name="_C001529">#REF!</definedName>
    <definedName name="_C001530" localSheetId="7">#REF!</definedName>
    <definedName name="_C001530">#REF!</definedName>
    <definedName name="_C001534" localSheetId="7">#REF!</definedName>
    <definedName name="_C001534">#REF!</definedName>
    <definedName name="_C001535" localSheetId="7">#REF!</definedName>
    <definedName name="_C001535">#REF!</definedName>
    <definedName name="_C001536" localSheetId="7">#REF!</definedName>
    <definedName name="_C001536">#REF!</definedName>
    <definedName name="_C001537" localSheetId="7">#REF!</definedName>
    <definedName name="_C001537">#REF!</definedName>
    <definedName name="_C001538" localSheetId="7">#REF!</definedName>
    <definedName name="_C001538">#REF!</definedName>
    <definedName name="_C001539" localSheetId="7">#REF!</definedName>
    <definedName name="_C001539">#REF!</definedName>
    <definedName name="_C001543" localSheetId="7">#REF!</definedName>
    <definedName name="_C001543">#REF!</definedName>
    <definedName name="_C001544" localSheetId="7">#REF!</definedName>
    <definedName name="_C001544">#REF!</definedName>
    <definedName name="_C001545" localSheetId="7">#REF!</definedName>
    <definedName name="_C001545">#REF!</definedName>
    <definedName name="_C001546" localSheetId="7">#REF!</definedName>
    <definedName name="_C001546">#REF!</definedName>
    <definedName name="_C001547" localSheetId="7">#REF!</definedName>
    <definedName name="_C001547">#REF!</definedName>
    <definedName name="_C001548" localSheetId="7">#REF!</definedName>
    <definedName name="_C001548">#REF!</definedName>
    <definedName name="_C001552" localSheetId="7">#REF!</definedName>
    <definedName name="_C001552">#REF!</definedName>
    <definedName name="_C001553" localSheetId="7">#REF!</definedName>
    <definedName name="_C001553">#REF!</definedName>
    <definedName name="_C001554" localSheetId="7">#REF!</definedName>
    <definedName name="_C001554">#REF!</definedName>
    <definedName name="_C001555" localSheetId="7">#REF!</definedName>
    <definedName name="_C001555">#REF!</definedName>
    <definedName name="_C001556" localSheetId="7">#REF!</definedName>
    <definedName name="_C001556">#REF!</definedName>
    <definedName name="_C001557" localSheetId="7">#REF!</definedName>
    <definedName name="_C001557">#REF!</definedName>
    <definedName name="_C001561" localSheetId="7">#REF!</definedName>
    <definedName name="_C001561">#REF!</definedName>
    <definedName name="_C001562" localSheetId="7">#REF!</definedName>
    <definedName name="_C001562">#REF!</definedName>
    <definedName name="_C001563" localSheetId="7">#REF!</definedName>
    <definedName name="_C001563">#REF!</definedName>
    <definedName name="_C001564" localSheetId="7">#REF!</definedName>
    <definedName name="_C001564">#REF!</definedName>
    <definedName name="_C001565" localSheetId="7">#REF!</definedName>
    <definedName name="_C001565">#REF!</definedName>
    <definedName name="_C001566" localSheetId="7">#REF!</definedName>
    <definedName name="_C001566">#REF!</definedName>
    <definedName name="_C001574" localSheetId="7">#REF!</definedName>
    <definedName name="_C001574" localSheetId="8">#REF!</definedName>
    <definedName name="_C001574">#REF!</definedName>
    <definedName name="_C001575" localSheetId="7">#REF!</definedName>
    <definedName name="_C001575" localSheetId="8">#REF!</definedName>
    <definedName name="_C001575">#REF!</definedName>
    <definedName name="_C001576" localSheetId="7">#REF!</definedName>
    <definedName name="_C001576" localSheetId="8">#REF!</definedName>
    <definedName name="_C001576">#REF!</definedName>
    <definedName name="_C001577" localSheetId="7">#REF!</definedName>
    <definedName name="_C001577" localSheetId="8">#REF!</definedName>
    <definedName name="_C001577">#REF!</definedName>
    <definedName name="_C001578" localSheetId="7">#REF!</definedName>
    <definedName name="_C001578" localSheetId="8">#REF!</definedName>
    <definedName name="_C001578">#REF!</definedName>
    <definedName name="_C001579" localSheetId="7">#REF!</definedName>
    <definedName name="_C001579" localSheetId="8">#REF!</definedName>
    <definedName name="_C001579">#REF!</definedName>
    <definedName name="_C001580" localSheetId="7">#REF!</definedName>
    <definedName name="_C001580" localSheetId="8">#REF!</definedName>
    <definedName name="_C001580">#REF!</definedName>
    <definedName name="_C001581" localSheetId="7">#REF!</definedName>
    <definedName name="_C001581" localSheetId="8">'C - Non-ISS Expenses'!#REF!</definedName>
    <definedName name="_C001581">#REF!</definedName>
    <definedName name="_C001582" localSheetId="7">'G - ISS Settlement'!#REF!</definedName>
    <definedName name="_C001582" localSheetId="8">'G - ISS Settlement'!#REF!</definedName>
    <definedName name="_C001582">'G - ISS Settlement'!#REF!</definedName>
    <definedName name="_C001583" localSheetId="7">'G - ISS Settlement'!#REF!</definedName>
    <definedName name="_C001583" localSheetId="8">'G - ISS Settlement'!#REF!</definedName>
    <definedName name="_C001583">'G - ISS Settlement'!#REF!</definedName>
    <definedName name="_C001584" localSheetId="7">'G - ISS Settlement'!#REF!</definedName>
    <definedName name="_C001584" localSheetId="8">'G - ISS Settlement'!#REF!</definedName>
    <definedName name="_C001584" localSheetId="5">#REF!</definedName>
    <definedName name="_C001584">'G - ISS Settlement'!#REF!</definedName>
    <definedName name="_C001585" localSheetId="7">'G - ISS Settlement'!#REF!</definedName>
    <definedName name="_C001585" localSheetId="8">'G - ISS Settlement'!#REF!</definedName>
    <definedName name="_C001585">'G - ISS Settlement'!#REF!</definedName>
    <definedName name="_C001586" localSheetId="7">'G - ISS Settlement'!#REF!</definedName>
    <definedName name="_C001586" localSheetId="8">'G - ISS Settlement'!#REF!</definedName>
    <definedName name="_C001586">'G - ISS Settlement'!#REF!</definedName>
    <definedName name="_C001587" localSheetId="7">'G - ISS Settlement'!#REF!</definedName>
    <definedName name="_C001587" localSheetId="8">'G - ISS Settlement'!#REF!</definedName>
    <definedName name="_C001587">'G - ISS Settlement'!#REF!</definedName>
    <definedName name="_C001588" localSheetId="7">'G - ISS Settlement'!#REF!</definedName>
    <definedName name="_C001588" localSheetId="8">'G - ISS Settlement'!#REF!</definedName>
    <definedName name="_C001588">'G - ISS Settlement'!#REF!</definedName>
    <definedName name="_C001589">'G - ISS Settlement'!$C$31</definedName>
    <definedName name="_C001590">'G - ISS Settlement'!$C$32</definedName>
    <definedName name="_C001591" localSheetId="7">'G - ISS Settlement'!#REF!</definedName>
    <definedName name="_C001591" localSheetId="8">'G - ISS Settlement'!#REF!</definedName>
    <definedName name="_C001591">'G - ISS Settlement'!#REF!</definedName>
    <definedName name="_C001592" localSheetId="7">'G - ISS Settlement'!#REF!</definedName>
    <definedName name="_C001592" localSheetId="8">'G - ISS Settlement'!#REF!</definedName>
    <definedName name="_C001592">'G - ISS Settlement'!#REF!</definedName>
    <definedName name="_C001593" localSheetId="7">'G - ISS Settlement'!#REF!</definedName>
    <definedName name="_C001593" localSheetId="8">'G - ISS Settlement'!#REF!</definedName>
    <definedName name="_C001593">'G - ISS Settlement'!#REF!</definedName>
    <definedName name="_C001594" localSheetId="7">'G - ISS Settlement'!#REF!</definedName>
    <definedName name="_C001594" localSheetId="8">'G - ISS Settlement'!#REF!</definedName>
    <definedName name="_C001594">'G - ISS Settlement'!#REF!</definedName>
    <definedName name="_C001595" localSheetId="7">'G - ISS Settlement'!#REF!</definedName>
    <definedName name="_C001595" localSheetId="8">'G - ISS Settlement'!#REF!</definedName>
    <definedName name="_C001595">'G - ISS Settlement'!#REF!</definedName>
    <definedName name="_C001596">'G - ISS Settlement'!$C$39</definedName>
    <definedName name="_C001597" localSheetId="7">'G - ISS Settlement'!#REF!</definedName>
    <definedName name="_C001597" localSheetId="8">'G - ISS Settlement'!#REF!</definedName>
    <definedName name="_C001597">'G - ISS Settlement'!#REF!</definedName>
    <definedName name="_C001598" localSheetId="7">'G - ISS Settlement'!#REF!</definedName>
    <definedName name="_C001598" localSheetId="8">'G - ISS Settlement'!#REF!</definedName>
    <definedName name="_C001598">'G - ISS Settlement'!#REF!</definedName>
    <definedName name="_C001599" localSheetId="7">'G - ISS Settlement'!#REF!</definedName>
    <definedName name="_C001599" localSheetId="8">'G - ISS Settlement'!#REF!</definedName>
    <definedName name="_C001599">'G - ISS Settlement'!#REF!</definedName>
    <definedName name="_C001600" localSheetId="7">'G - ISS Settlement'!#REF!</definedName>
    <definedName name="_C001600" localSheetId="8">'G - ISS Settlement'!#REF!</definedName>
    <definedName name="_C001600">'G - ISS Settlement'!#REF!</definedName>
    <definedName name="_C001603" localSheetId="7">#REF!</definedName>
    <definedName name="_C001603" localSheetId="8">#REF!</definedName>
    <definedName name="_C001603" localSheetId="5">#REF!</definedName>
    <definedName name="_C001603">#REF!</definedName>
    <definedName name="_C001605" localSheetId="7">#REF!</definedName>
    <definedName name="_C001605" localSheetId="8">#REF!</definedName>
    <definedName name="_C001605">#REF!</definedName>
    <definedName name="_C001606" localSheetId="7">#REF!</definedName>
    <definedName name="_C001606" localSheetId="8">#REF!</definedName>
    <definedName name="_C001606">#REF!</definedName>
    <definedName name="_C001607" localSheetId="7">#REF!</definedName>
    <definedName name="_C001607" localSheetId="8">#REF!</definedName>
    <definedName name="_C001607">#REF!</definedName>
    <definedName name="_C001608" localSheetId="7">#REF!</definedName>
    <definedName name="_C001608" localSheetId="8">#REF!</definedName>
    <definedName name="_C001608">#REF!</definedName>
    <definedName name="_C001610" localSheetId="7">#REF!</definedName>
    <definedName name="_C001610" localSheetId="8">#REF!</definedName>
    <definedName name="_C001610">#REF!</definedName>
    <definedName name="_C001611" localSheetId="7">#REF!</definedName>
    <definedName name="_C001611" localSheetId="8">#REF!</definedName>
    <definedName name="_C001611">#REF!</definedName>
    <definedName name="_C001612" localSheetId="7">#REF!</definedName>
    <definedName name="_C001612" localSheetId="8">#REF!</definedName>
    <definedName name="_C001612">#REF!</definedName>
    <definedName name="_C001613" localSheetId="7">#REF!</definedName>
    <definedName name="_C001613" localSheetId="8">#REF!</definedName>
    <definedName name="_C001613">#REF!</definedName>
    <definedName name="_C001615" localSheetId="7">#REF!</definedName>
    <definedName name="_C001615" localSheetId="8">#REF!</definedName>
    <definedName name="_C001615">#REF!</definedName>
    <definedName name="_C001616" localSheetId="7">#REF!</definedName>
    <definedName name="_C001616" localSheetId="8">#REF!</definedName>
    <definedName name="_C001616">#REF!</definedName>
    <definedName name="_C001617" localSheetId="7">#REF!</definedName>
    <definedName name="_C001617" localSheetId="8">#REF!</definedName>
    <definedName name="_C001617">#REF!</definedName>
    <definedName name="_C001618" localSheetId="7">#REF!</definedName>
    <definedName name="_C001618" localSheetId="8">#REF!</definedName>
    <definedName name="_C001618">#REF!</definedName>
    <definedName name="_C001620" localSheetId="7">#REF!</definedName>
    <definedName name="_C001620" localSheetId="8">#REF!</definedName>
    <definedName name="_C001620">#REF!</definedName>
    <definedName name="_C001621" localSheetId="7">#REF!</definedName>
    <definedName name="_C001621" localSheetId="8">#REF!</definedName>
    <definedName name="_C001621">#REF!</definedName>
    <definedName name="_C001622" localSheetId="7">#REF!</definedName>
    <definedName name="_C001622" localSheetId="8">#REF!</definedName>
    <definedName name="_C001622">#REF!</definedName>
    <definedName name="_C001623" localSheetId="7">#REF!</definedName>
    <definedName name="_C001623" localSheetId="8">#REF!</definedName>
    <definedName name="_C001623">#REF!</definedName>
    <definedName name="_C001625" localSheetId="7">#REF!</definedName>
    <definedName name="_C001625" localSheetId="8">#REF!</definedName>
    <definedName name="_C001625">#REF!</definedName>
    <definedName name="_C001626" localSheetId="7">#REF!</definedName>
    <definedName name="_C001626" localSheetId="8">#REF!</definedName>
    <definedName name="_C001626">#REF!</definedName>
    <definedName name="_C001627" localSheetId="7">#REF!</definedName>
    <definedName name="_C001627" localSheetId="8">#REF!</definedName>
    <definedName name="_C001627">#REF!</definedName>
    <definedName name="_C001628" localSheetId="7">#REF!</definedName>
    <definedName name="_C001628" localSheetId="8">#REF!</definedName>
    <definedName name="_C001628">#REF!</definedName>
    <definedName name="_C001630" localSheetId="7">#REF!</definedName>
    <definedName name="_C001630" localSheetId="8">#REF!</definedName>
    <definedName name="_C001630">#REF!</definedName>
    <definedName name="_C001631" localSheetId="7">#REF!</definedName>
    <definedName name="_C001631" localSheetId="8">#REF!</definedName>
    <definedName name="_C001631">#REF!</definedName>
    <definedName name="_C001632" localSheetId="7">#REF!</definedName>
    <definedName name="_C001632" localSheetId="8">#REF!</definedName>
    <definedName name="_C001632">#REF!</definedName>
    <definedName name="_C001633" localSheetId="7">#REF!</definedName>
    <definedName name="_C001633" localSheetId="8">#REF!</definedName>
    <definedName name="_C001633">#REF!</definedName>
    <definedName name="_C001635" localSheetId="7">#REF!</definedName>
    <definedName name="_C001635" localSheetId="8">#REF!</definedName>
    <definedName name="_C001635">#REF!</definedName>
    <definedName name="_C001636" localSheetId="7">#REF!</definedName>
    <definedName name="_C001636" localSheetId="8">#REF!</definedName>
    <definedName name="_C001636">#REF!</definedName>
    <definedName name="_C001637" localSheetId="7">#REF!</definedName>
    <definedName name="_C001637" localSheetId="8">#REF!</definedName>
    <definedName name="_C001637">#REF!</definedName>
    <definedName name="_C001638" localSheetId="7">#REF!</definedName>
    <definedName name="_C001638" localSheetId="8">#REF!</definedName>
    <definedName name="_C001638">#REF!</definedName>
    <definedName name="_C001640" localSheetId="7">#REF!</definedName>
    <definedName name="_C001640" localSheetId="8">#REF!</definedName>
    <definedName name="_C001640">#REF!</definedName>
    <definedName name="_C001641" localSheetId="7">#REF!</definedName>
    <definedName name="_C001641" localSheetId="8">#REF!</definedName>
    <definedName name="_C001641">#REF!</definedName>
    <definedName name="_C001642" localSheetId="7">#REF!</definedName>
    <definedName name="_C001642" localSheetId="8">#REF!</definedName>
    <definedName name="_C001642">#REF!</definedName>
    <definedName name="_C001643" localSheetId="7">#REF!</definedName>
    <definedName name="_C001643" localSheetId="8">#REF!</definedName>
    <definedName name="_C001643">#REF!</definedName>
    <definedName name="_C001645" localSheetId="7">#REF!</definedName>
    <definedName name="_C001645" localSheetId="8">#REF!</definedName>
    <definedName name="_C001645">#REF!</definedName>
    <definedName name="_C001646" localSheetId="7">#REF!</definedName>
    <definedName name="_C001646" localSheetId="8">#REF!</definedName>
    <definedName name="_C001646">#REF!</definedName>
    <definedName name="_C001647" localSheetId="7">#REF!</definedName>
    <definedName name="_C001647" localSheetId="8">#REF!</definedName>
    <definedName name="_C001647">#REF!</definedName>
    <definedName name="_C001648" localSheetId="7">#REF!</definedName>
    <definedName name="_C001648" localSheetId="8">#REF!</definedName>
    <definedName name="_C001648">#REF!</definedName>
    <definedName name="_C001650" localSheetId="7">#REF!</definedName>
    <definedName name="_C001650" localSheetId="8">#REF!</definedName>
    <definedName name="_C001650">#REF!</definedName>
    <definedName name="_C001651" localSheetId="7">#REF!</definedName>
    <definedName name="_C001651" localSheetId="8">#REF!</definedName>
    <definedName name="_C001651">#REF!</definedName>
    <definedName name="_C001652" localSheetId="7">#REF!</definedName>
    <definedName name="_C001652" localSheetId="8">#REF!</definedName>
    <definedName name="_C001652">#REF!</definedName>
    <definedName name="_C001653" localSheetId="7">#REF!</definedName>
    <definedName name="_C001653" localSheetId="8">#REF!</definedName>
    <definedName name="_C001653">#REF!</definedName>
    <definedName name="_C001655" localSheetId="7">#REF!</definedName>
    <definedName name="_C001655" localSheetId="8">#REF!</definedName>
    <definedName name="_C001655">#REF!</definedName>
    <definedName name="_C001656" localSheetId="7">#REF!</definedName>
    <definedName name="_C001656" localSheetId="8">#REF!</definedName>
    <definedName name="_C001656">#REF!</definedName>
    <definedName name="_C001657" localSheetId="7">#REF!</definedName>
    <definedName name="_C001657" localSheetId="8">#REF!</definedName>
    <definedName name="_C001657">#REF!</definedName>
    <definedName name="_C001658" localSheetId="7">#REF!</definedName>
    <definedName name="_C001658" localSheetId="8">#REF!</definedName>
    <definedName name="_C001658">#REF!</definedName>
    <definedName name="_C001659" localSheetId="7">#REF!</definedName>
    <definedName name="_C001659" localSheetId="8">#REF!</definedName>
    <definedName name="_C001659">#REF!</definedName>
    <definedName name="_C001660" localSheetId="7">#REF!</definedName>
    <definedName name="_C001660" localSheetId="8">#REF!</definedName>
    <definedName name="_C001660">#REF!</definedName>
    <definedName name="_C001661" localSheetId="7">#REF!</definedName>
    <definedName name="_C001661" localSheetId="8">#REF!</definedName>
    <definedName name="_C001661">#REF!</definedName>
    <definedName name="_C001662" localSheetId="7">#REF!</definedName>
    <definedName name="_C001662" localSheetId="8">#REF!</definedName>
    <definedName name="_C001662" localSheetId="5">#REF!</definedName>
    <definedName name="_C001662">#REF!</definedName>
    <definedName name="_C001663" localSheetId="7">#REF!</definedName>
    <definedName name="_C001663" localSheetId="8">#REF!</definedName>
    <definedName name="_C001663">#REF!</definedName>
    <definedName name="_C001664" localSheetId="7">#REF!</definedName>
    <definedName name="_C001664" localSheetId="8">#REF!</definedName>
    <definedName name="_C001664">#REF!</definedName>
    <definedName name="_C001665" localSheetId="7">#REF!</definedName>
    <definedName name="_C001665" localSheetId="8">#REF!</definedName>
    <definedName name="_C001665">#REF!</definedName>
    <definedName name="_C001666" localSheetId="7">#REF!</definedName>
    <definedName name="_C001666" localSheetId="8">#REF!</definedName>
    <definedName name="_C001666">#REF!</definedName>
    <definedName name="_C001667" localSheetId="7">#REF!</definedName>
    <definedName name="_C001667" localSheetId="8">#REF!</definedName>
    <definedName name="_C001667">#REF!</definedName>
    <definedName name="_C001668" localSheetId="7">#REF!</definedName>
    <definedName name="_C001668" localSheetId="8">#REF!</definedName>
    <definedName name="_C001668">#REF!</definedName>
    <definedName name="_C001669" localSheetId="7">#REF!</definedName>
    <definedName name="_C001669" localSheetId="8">#REF!</definedName>
    <definedName name="_C001669">#REF!</definedName>
    <definedName name="_C001670" localSheetId="7">#REF!</definedName>
    <definedName name="_C001670" localSheetId="8">#REF!</definedName>
    <definedName name="_C001670">#REF!</definedName>
    <definedName name="_C001671" localSheetId="7">#REF!</definedName>
    <definedName name="_C001671" localSheetId="8">#REF!</definedName>
    <definedName name="_C001671">#REF!</definedName>
    <definedName name="_C001672" localSheetId="7">#REF!</definedName>
    <definedName name="_C001672" localSheetId="8">#REF!</definedName>
    <definedName name="_C001672">#REF!</definedName>
    <definedName name="_C001673" localSheetId="7">#REF!</definedName>
    <definedName name="_C001673" localSheetId="8">#REF!</definedName>
    <definedName name="_C001673">#REF!</definedName>
    <definedName name="_C001674" localSheetId="7">#REF!</definedName>
    <definedName name="_C001674" localSheetId="8">#REF!</definedName>
    <definedName name="_C001674">#REF!</definedName>
    <definedName name="_C001675" localSheetId="7">#REF!</definedName>
    <definedName name="_C001675" localSheetId="8">#REF!</definedName>
    <definedName name="_C001675">#REF!</definedName>
    <definedName name="_C001676" localSheetId="7">#REF!</definedName>
    <definedName name="_C001676" localSheetId="8">#REF!</definedName>
    <definedName name="_C001676">#REF!</definedName>
    <definedName name="_C001677" localSheetId="7">#REF!</definedName>
    <definedName name="_C001677" localSheetId="8">#REF!</definedName>
    <definedName name="_C001677">#REF!</definedName>
    <definedName name="_C001678" localSheetId="7">#REF!</definedName>
    <definedName name="_C001678" localSheetId="8">#REF!</definedName>
    <definedName name="_C001678">#REF!</definedName>
    <definedName name="_C001679" localSheetId="7">#REF!</definedName>
    <definedName name="_C001679" localSheetId="8">#REF!</definedName>
    <definedName name="_C001679">#REF!</definedName>
    <definedName name="_C001680" localSheetId="7">#REF!</definedName>
    <definedName name="_C001680" localSheetId="8">#REF!</definedName>
    <definedName name="_C001680">#REF!</definedName>
    <definedName name="_C001681" localSheetId="7">#REF!</definedName>
    <definedName name="_C001681" localSheetId="8">#REF!</definedName>
    <definedName name="_C001681">#REF!</definedName>
    <definedName name="_C001682" localSheetId="7">#REF!</definedName>
    <definedName name="_C001682" localSheetId="8">#REF!</definedName>
    <definedName name="_C001682">#REF!</definedName>
    <definedName name="_C001683" localSheetId="7">#REF!</definedName>
    <definedName name="_C001683" localSheetId="8">#REF!</definedName>
    <definedName name="_C001683">#REF!</definedName>
    <definedName name="_C001684" localSheetId="7">#REF!</definedName>
    <definedName name="_C001684" localSheetId="8">#REF!</definedName>
    <definedName name="_C001684">#REF!</definedName>
    <definedName name="_C001685" localSheetId="7">#REF!</definedName>
    <definedName name="_C001685" localSheetId="8">#REF!</definedName>
    <definedName name="_C001685">#REF!</definedName>
    <definedName name="_C001686" localSheetId="7">#REF!</definedName>
    <definedName name="_C001686" localSheetId="8">#REF!</definedName>
    <definedName name="_C001686">#REF!</definedName>
    <definedName name="_C001687" localSheetId="7">#REF!</definedName>
    <definedName name="_C001687" localSheetId="8">#REF!</definedName>
    <definedName name="_C001687">#REF!</definedName>
    <definedName name="_C001688" localSheetId="7">#REF!</definedName>
    <definedName name="_C001688" localSheetId="8">#REF!</definedName>
    <definedName name="_C001688">#REF!</definedName>
    <definedName name="_C001689" localSheetId="7">#REF!</definedName>
    <definedName name="_C001689" localSheetId="8">#REF!</definedName>
    <definedName name="_C001689">#REF!</definedName>
    <definedName name="_C001691" localSheetId="7">#REF!</definedName>
    <definedName name="_C001691" localSheetId="8">#REF!</definedName>
    <definedName name="_C001691">#REF!</definedName>
    <definedName name="_C001692" localSheetId="7">#REF!</definedName>
    <definedName name="_C001692" localSheetId="8">#REF!</definedName>
    <definedName name="_C001692">#REF!</definedName>
    <definedName name="_C001693" localSheetId="7">#REF!</definedName>
    <definedName name="_C001693" localSheetId="8">#REF!</definedName>
    <definedName name="_C001693">#REF!</definedName>
    <definedName name="_C001695" localSheetId="7">#REF!</definedName>
    <definedName name="_C001695" localSheetId="8">#REF!</definedName>
    <definedName name="_C001695">#REF!</definedName>
    <definedName name="_C001696" localSheetId="7">#REF!</definedName>
    <definedName name="_C001696" localSheetId="8">#REF!</definedName>
    <definedName name="_C001696">#REF!</definedName>
    <definedName name="_C001697" localSheetId="7">#REF!</definedName>
    <definedName name="_C001697" localSheetId="8">#REF!</definedName>
    <definedName name="_C001697">#REF!</definedName>
    <definedName name="_C001699" localSheetId="7">#REF!</definedName>
    <definedName name="_C001699" localSheetId="8">#REF!</definedName>
    <definedName name="_C001699">#REF!</definedName>
    <definedName name="_C001700" localSheetId="7">#REF!</definedName>
    <definedName name="_C001700" localSheetId="8">#REF!</definedName>
    <definedName name="_C001700">#REF!</definedName>
    <definedName name="_C001701" localSheetId="7">#REF!</definedName>
    <definedName name="_C001701" localSheetId="8">#REF!</definedName>
    <definedName name="_C001701">#REF!</definedName>
    <definedName name="_C001703" localSheetId="7">#REF!</definedName>
    <definedName name="_C001703" localSheetId="8">#REF!</definedName>
    <definedName name="_C001703">#REF!</definedName>
    <definedName name="_C001704" localSheetId="7">#REF!</definedName>
    <definedName name="_C001704" localSheetId="8">#REF!</definedName>
    <definedName name="_C001704">#REF!</definedName>
    <definedName name="_C001705" localSheetId="7">#REF!</definedName>
    <definedName name="_C001705" localSheetId="8">#REF!</definedName>
    <definedName name="_C001705">#REF!</definedName>
    <definedName name="_C001707" localSheetId="7">#REF!</definedName>
    <definedName name="_C001707" localSheetId="8">#REF!</definedName>
    <definedName name="_C001707">#REF!</definedName>
    <definedName name="_C001708" localSheetId="7">#REF!</definedName>
    <definedName name="_C001708" localSheetId="8">#REF!</definedName>
    <definedName name="_C001708">#REF!</definedName>
    <definedName name="_C001709" localSheetId="7">#REF!</definedName>
    <definedName name="_C001709" localSheetId="8">#REF!</definedName>
    <definedName name="_C001709">#REF!</definedName>
    <definedName name="_C001711" localSheetId="7">#REF!</definedName>
    <definedName name="_C001711" localSheetId="8">#REF!</definedName>
    <definedName name="_C001711">#REF!</definedName>
    <definedName name="_C001712" localSheetId="7">#REF!</definedName>
    <definedName name="_C001712" localSheetId="8">#REF!</definedName>
    <definedName name="_C001712">#REF!</definedName>
    <definedName name="_C001713" localSheetId="7">#REF!</definedName>
    <definedName name="_C001713" localSheetId="8">#REF!</definedName>
    <definedName name="_C001713">#REF!</definedName>
    <definedName name="_C001714" localSheetId="7">#REF!</definedName>
    <definedName name="_C001714" localSheetId="8">#REF!</definedName>
    <definedName name="_C001714">#REF!</definedName>
    <definedName name="_C001715" localSheetId="7">#REF!</definedName>
    <definedName name="_C001715" localSheetId="8">#REF!</definedName>
    <definedName name="_C001715">#REF!</definedName>
    <definedName name="_C001716" localSheetId="7">#REF!</definedName>
    <definedName name="_C001716" localSheetId="8">#REF!</definedName>
    <definedName name="_C001716">#REF!</definedName>
    <definedName name="_C001717" localSheetId="7">#REF!</definedName>
    <definedName name="_C001717" localSheetId="8">#REF!</definedName>
    <definedName name="_C001717">#REF!</definedName>
    <definedName name="_C001718" localSheetId="7">#REF!</definedName>
    <definedName name="_C001718" localSheetId="8">#REF!</definedName>
    <definedName name="_C001718">#REF!</definedName>
    <definedName name="_C001719" localSheetId="7">#REF!</definedName>
    <definedName name="_C001719" localSheetId="8">#REF!</definedName>
    <definedName name="_C001719">#REF!</definedName>
    <definedName name="_C001720" localSheetId="7">#REF!</definedName>
    <definedName name="_C001720" localSheetId="8">#REF!</definedName>
    <definedName name="_C001720">#REF!</definedName>
    <definedName name="_C001721" localSheetId="7">#REF!</definedName>
    <definedName name="_C001721" localSheetId="8">#REF!</definedName>
    <definedName name="_C001721">#REF!</definedName>
    <definedName name="_C001722" localSheetId="7">#REF!</definedName>
    <definedName name="_C001722" localSheetId="8">#REF!</definedName>
    <definedName name="_C001722">#REF!</definedName>
    <definedName name="_C001723" localSheetId="7">#REF!</definedName>
    <definedName name="_C001723" localSheetId="8">#REF!</definedName>
    <definedName name="_C001723">#REF!</definedName>
    <definedName name="_C001724" localSheetId="7">#REF!</definedName>
    <definedName name="_C001724" localSheetId="8">#REF!</definedName>
    <definedName name="_C001724">#REF!</definedName>
    <definedName name="_C001725" localSheetId="7">#REF!</definedName>
    <definedName name="_C001725" localSheetId="8">#REF!</definedName>
    <definedName name="_C001725">#REF!</definedName>
    <definedName name="_C001726" localSheetId="7">#REF!</definedName>
    <definedName name="_C001726" localSheetId="8">#REF!</definedName>
    <definedName name="_C001726">#REF!</definedName>
    <definedName name="_C001727" localSheetId="7">#REF!</definedName>
    <definedName name="_C001727" localSheetId="8">#REF!</definedName>
    <definedName name="_C001727">#REF!</definedName>
    <definedName name="_C001728" localSheetId="7">#REF!</definedName>
    <definedName name="_C001728" localSheetId="8">#REF!</definedName>
    <definedName name="_C001728">#REF!</definedName>
    <definedName name="_C001729" localSheetId="7">#REF!</definedName>
    <definedName name="_C001729" localSheetId="8">#REF!</definedName>
    <definedName name="_C001729">#REF!</definedName>
    <definedName name="_C001730" localSheetId="7">#REF!</definedName>
    <definedName name="_C001730" localSheetId="8">#REF!</definedName>
    <definedName name="_C001730">#REF!</definedName>
    <definedName name="_C001731" localSheetId="7">#REF!</definedName>
    <definedName name="_C001731" localSheetId="8">#REF!</definedName>
    <definedName name="_C001731">#REF!</definedName>
    <definedName name="_C001732" localSheetId="7">#REF!</definedName>
    <definedName name="_C001732" localSheetId="8">#REF!</definedName>
    <definedName name="_C001732">#REF!</definedName>
    <definedName name="_C001733" localSheetId="7">#REF!</definedName>
    <definedName name="_C001733" localSheetId="8">#REF!</definedName>
    <definedName name="_C001733">#REF!</definedName>
    <definedName name="_C001734" localSheetId="7">#REF!</definedName>
    <definedName name="_C001734" localSheetId="8">#REF!</definedName>
    <definedName name="_C001734">#REF!</definedName>
    <definedName name="_C001735" localSheetId="7">#REF!</definedName>
    <definedName name="_C001735" localSheetId="8">#REF!</definedName>
    <definedName name="_C001735" localSheetId="5">#REF!</definedName>
    <definedName name="_C001735">#REF!</definedName>
    <definedName name="_C001736" localSheetId="7">#REF!</definedName>
    <definedName name="_C001736" localSheetId="8">#REF!</definedName>
    <definedName name="_C001736">#REF!</definedName>
    <definedName name="_C001737" localSheetId="7">#REF!</definedName>
    <definedName name="_C001737" localSheetId="8">#REF!</definedName>
    <definedName name="_C001737">#REF!</definedName>
    <definedName name="_C001738" localSheetId="7">#REF!</definedName>
    <definedName name="_C001738" localSheetId="8">#REF!</definedName>
    <definedName name="_C001738">#REF!</definedName>
    <definedName name="_C001739" localSheetId="7">#REF!</definedName>
    <definedName name="_C001739" localSheetId="8">#REF!</definedName>
    <definedName name="_C001739">#REF!</definedName>
    <definedName name="_C001740" localSheetId="7">#REF!</definedName>
    <definedName name="_C001740" localSheetId="8">#REF!</definedName>
    <definedName name="_C001740">#REF!</definedName>
    <definedName name="_C001753">RES!#REF!</definedName>
    <definedName name="_C001754">RES!#REF!</definedName>
    <definedName name="_C001755" localSheetId="7">RES!#REF!</definedName>
    <definedName name="_C001755" localSheetId="8">RES!#REF!</definedName>
    <definedName name="_C001755">RES!#REF!</definedName>
    <definedName name="_C001756" localSheetId="7">RES!#REF!</definedName>
    <definedName name="_C001756" localSheetId="8">RES!#REF!</definedName>
    <definedName name="_C001756">RES!#REF!</definedName>
    <definedName name="_C001757">RES!#REF!</definedName>
    <definedName name="_C001768">RES!#REF!</definedName>
    <definedName name="_C001769">RES!#REF!</definedName>
    <definedName name="_C001770">RES!#REF!</definedName>
    <definedName name="_C001771" localSheetId="7">RES!#REF!</definedName>
    <definedName name="_C001771" localSheetId="8">RES!#REF!</definedName>
    <definedName name="_C001771">RES!#REF!</definedName>
    <definedName name="_C001772" localSheetId="7">RES!#REF!</definedName>
    <definedName name="_C001772" localSheetId="8">RES!#REF!</definedName>
    <definedName name="_C001772">RES!#REF!</definedName>
    <definedName name="_C001773">RES!#REF!</definedName>
    <definedName name="_C001774">RES!#REF!</definedName>
    <definedName name="_C001775">RES!#REF!</definedName>
    <definedName name="_C001776">RES!#REF!</definedName>
    <definedName name="_C001777" localSheetId="7">RES!#REF!</definedName>
    <definedName name="_C001777" localSheetId="8">RES!#REF!</definedName>
    <definedName name="_C001777">RES!#REF!</definedName>
    <definedName name="_C001778" localSheetId="7">RES!#REF!</definedName>
    <definedName name="_C001778" localSheetId="8">RES!#REF!</definedName>
    <definedName name="_C001778">RES!#REF!</definedName>
    <definedName name="_C001779">RES!#REF!</definedName>
    <definedName name="_C001780">RES!#REF!</definedName>
    <definedName name="_C001781">RES!#REF!</definedName>
    <definedName name="_C001782">RES!#REF!</definedName>
    <definedName name="_C001783" localSheetId="7">RES!#REF!</definedName>
    <definedName name="_C001783" localSheetId="8">RES!#REF!</definedName>
    <definedName name="_C001783">RES!#REF!</definedName>
    <definedName name="_C001784" localSheetId="7">RES!#REF!</definedName>
    <definedName name="_C001784" localSheetId="8">RES!#REF!</definedName>
    <definedName name="_C001784">RES!#REF!</definedName>
    <definedName name="_C001785">RES!#REF!</definedName>
    <definedName name="_C001786">RES!#REF!</definedName>
    <definedName name="_C001787">RES!#REF!</definedName>
    <definedName name="_C001788">RES!#REF!</definedName>
    <definedName name="_C001789" localSheetId="7">RES!#REF!</definedName>
    <definedName name="_C001789" localSheetId="8">RES!#REF!</definedName>
    <definedName name="_C001789">RES!#REF!</definedName>
    <definedName name="_C001790" localSheetId="7">RES!#REF!</definedName>
    <definedName name="_C001790" localSheetId="8">RES!#REF!</definedName>
    <definedName name="_C001790">RES!#REF!</definedName>
    <definedName name="_C001791">RES!#REF!</definedName>
    <definedName name="_C001792">RES!#REF!</definedName>
    <definedName name="_C001793">RES!#REF!</definedName>
    <definedName name="_C001794">RES!#REF!</definedName>
    <definedName name="_C001795" localSheetId="7">RES!#REF!</definedName>
    <definedName name="_C001795" localSheetId="8">RES!#REF!</definedName>
    <definedName name="_C001795">RES!#REF!</definedName>
    <definedName name="_C001796" localSheetId="7">RES!#REF!</definedName>
    <definedName name="_C001796" localSheetId="8">RES!#REF!</definedName>
    <definedName name="_C001796">RES!#REF!</definedName>
    <definedName name="_C001797">RES!#REF!</definedName>
    <definedName name="_C001798">RES!#REF!</definedName>
    <definedName name="_C001799">RES!#REF!</definedName>
    <definedName name="_C001800" localSheetId="7">RES!#REF!</definedName>
    <definedName name="_C001800" localSheetId="8">RES!#REF!</definedName>
    <definedName name="_C001800">RES!#REF!</definedName>
    <definedName name="_C001801" localSheetId="7">RES!#REF!</definedName>
    <definedName name="_C001801" localSheetId="8">RES!#REF!</definedName>
    <definedName name="_C001801">RES!#REF!</definedName>
    <definedName name="_C001802">RES!#REF!</definedName>
    <definedName name="_C001803">RES!#REF!</definedName>
    <definedName name="_C001804">RES!#REF!</definedName>
    <definedName name="_C001805">RES!#REF!</definedName>
    <definedName name="_C001806" localSheetId="7">RES!#REF!</definedName>
    <definedName name="_C001806" localSheetId="8">RES!#REF!</definedName>
    <definedName name="_C001806">RES!#REF!</definedName>
    <definedName name="_C001807" localSheetId="7">RES!#REF!</definedName>
    <definedName name="_C001807" localSheetId="8">RES!#REF!</definedName>
    <definedName name="_C001807">RES!#REF!</definedName>
    <definedName name="_C001808">RES!#REF!</definedName>
    <definedName name="_C001809">RES!#REF!</definedName>
    <definedName name="_C001810">RES!#REF!</definedName>
    <definedName name="_C001811">RES!#REF!</definedName>
    <definedName name="_C001812" localSheetId="7">RES!#REF!</definedName>
    <definedName name="_C001812" localSheetId="8">RES!#REF!</definedName>
    <definedName name="_C001812">RES!#REF!</definedName>
    <definedName name="_C001813" localSheetId="7">RES!#REF!</definedName>
    <definedName name="_C001813" localSheetId="8">RES!#REF!</definedName>
    <definedName name="_C001813">RES!#REF!</definedName>
    <definedName name="_C001814">RES!#REF!</definedName>
    <definedName name="_C001815" localSheetId="7">RES!#REF!</definedName>
    <definedName name="_C001815" localSheetId="8">RES!#REF!</definedName>
    <definedName name="_C001815">RES!#REF!</definedName>
    <definedName name="_C001816" localSheetId="7">RES!#REF!</definedName>
    <definedName name="_C001816" localSheetId="8">RES!#REF!</definedName>
    <definedName name="_C001816">RES!#REF!</definedName>
    <definedName name="_C001817" localSheetId="7">RES!#REF!</definedName>
    <definedName name="_C001817" localSheetId="8">RES!#REF!</definedName>
    <definedName name="_C001817">RES!#REF!</definedName>
    <definedName name="_C001818" localSheetId="7">RES!#REF!</definedName>
    <definedName name="_C001818" localSheetId="8">RES!#REF!</definedName>
    <definedName name="_C001818">RES!#REF!</definedName>
    <definedName name="_C001819" localSheetId="7">RES!#REF!</definedName>
    <definedName name="_C001819" localSheetId="8">RES!#REF!</definedName>
    <definedName name="_C001819">RES!#REF!</definedName>
    <definedName name="_C001820" localSheetId="7">RES!#REF!</definedName>
    <definedName name="_C001820" localSheetId="8">RES!#REF!</definedName>
    <definedName name="_C001820">RES!#REF!</definedName>
    <definedName name="_C001821" localSheetId="7">RES!#REF!</definedName>
    <definedName name="_C001821" localSheetId="8">RES!#REF!</definedName>
    <definedName name="_C001821">RES!#REF!</definedName>
    <definedName name="_C001822" localSheetId="7">RES!#REF!</definedName>
    <definedName name="_C001822" localSheetId="8">RES!#REF!</definedName>
    <definedName name="_C001822">RES!#REF!</definedName>
    <definedName name="_C001823" localSheetId="7">RES!#REF!</definedName>
    <definedName name="_C001823" localSheetId="8">RES!#REF!</definedName>
    <definedName name="_C001823">RES!#REF!</definedName>
    <definedName name="_C001824" localSheetId="7">RES!#REF!</definedName>
    <definedName name="_C001824" localSheetId="8">RES!#REF!</definedName>
    <definedName name="_C001824">RES!#REF!</definedName>
    <definedName name="_C001825" localSheetId="7">RES!#REF!</definedName>
    <definedName name="_C001825" localSheetId="8">RES!#REF!</definedName>
    <definedName name="_C001825">RES!#REF!</definedName>
    <definedName name="_C001826" localSheetId="7">RES!#REF!</definedName>
    <definedName name="_C001826" localSheetId="8">RES!#REF!</definedName>
    <definedName name="_C001826">RES!#REF!</definedName>
    <definedName name="_C001827" localSheetId="7">RES!#REF!</definedName>
    <definedName name="_C001827" localSheetId="8">RES!#REF!</definedName>
    <definedName name="_C001827">RES!#REF!</definedName>
    <definedName name="_C001828" localSheetId="7">RES!#REF!</definedName>
    <definedName name="_C001828" localSheetId="8">RES!#REF!</definedName>
    <definedName name="_C001828">RES!#REF!</definedName>
    <definedName name="_C001829" localSheetId="7">RES!#REF!</definedName>
    <definedName name="_C001829" localSheetId="8">RES!#REF!</definedName>
    <definedName name="_C001829">RES!#REF!</definedName>
    <definedName name="_C001830" localSheetId="7">RES!#REF!</definedName>
    <definedName name="_C001830" localSheetId="8">RES!#REF!</definedName>
    <definedName name="_C001830">RES!#REF!</definedName>
    <definedName name="_C001831" localSheetId="7">RES!#REF!</definedName>
    <definedName name="_C001831" localSheetId="8">RES!#REF!</definedName>
    <definedName name="_C001831">RES!#REF!</definedName>
    <definedName name="_C001832" localSheetId="7">RES!#REF!</definedName>
    <definedName name="_C001832" localSheetId="8">RES!#REF!</definedName>
    <definedName name="_C001832">RES!#REF!</definedName>
    <definedName name="_C001833" localSheetId="7">RES!#REF!</definedName>
    <definedName name="_C001833" localSheetId="8">RES!#REF!</definedName>
    <definedName name="_C001833">RES!#REF!</definedName>
    <definedName name="_C001834" localSheetId="7">RES!#REF!</definedName>
    <definedName name="_C001834" localSheetId="8">RES!#REF!</definedName>
    <definedName name="_C001834">RES!#REF!</definedName>
    <definedName name="_C001835" localSheetId="7">RES!#REF!</definedName>
    <definedName name="_C001835" localSheetId="8">RES!#REF!</definedName>
    <definedName name="_C001835">RES!#REF!</definedName>
    <definedName name="_C001836" localSheetId="7">RES!#REF!</definedName>
    <definedName name="_C001836" localSheetId="8">RES!#REF!</definedName>
    <definedName name="_C001836">RES!#REF!</definedName>
    <definedName name="_C001837" localSheetId="7">RES!#REF!</definedName>
    <definedName name="_C001837" localSheetId="8">RES!#REF!</definedName>
    <definedName name="_C001837">RES!#REF!</definedName>
    <definedName name="_C001838" localSheetId="7">RES!#REF!</definedName>
    <definedName name="_C001838" localSheetId="8">RES!#REF!</definedName>
    <definedName name="_C001838">RES!#REF!</definedName>
    <definedName name="_C001839" localSheetId="7">RES!#REF!</definedName>
    <definedName name="_C001839" localSheetId="8">RES!#REF!</definedName>
    <definedName name="_C001839">RES!#REF!</definedName>
    <definedName name="_C001840" localSheetId="7">RES!#REF!</definedName>
    <definedName name="_C001840" localSheetId="8">RES!#REF!</definedName>
    <definedName name="_C001840">RES!#REF!</definedName>
    <definedName name="_C001841" localSheetId="7">RES!#REF!</definedName>
    <definedName name="_C001841" localSheetId="8">RES!#REF!</definedName>
    <definedName name="_C001841">RES!#REF!</definedName>
    <definedName name="_C001842" localSheetId="7">RES!#REF!</definedName>
    <definedName name="_C001842" localSheetId="8">RES!#REF!</definedName>
    <definedName name="_C001842">RES!#REF!</definedName>
    <definedName name="_C001843" localSheetId="7">RES!#REF!</definedName>
    <definedName name="_C001843" localSheetId="8">RES!#REF!</definedName>
    <definedName name="_C001843">RES!#REF!</definedName>
    <definedName name="_C001844" localSheetId="7">RES!#REF!</definedName>
    <definedName name="_C001844" localSheetId="8">RES!#REF!</definedName>
    <definedName name="_C001844">RES!#REF!</definedName>
    <definedName name="_C001845">RES!#REF!</definedName>
    <definedName name="_C001846">RES!#REF!</definedName>
    <definedName name="_C001847">RES!#REF!</definedName>
    <definedName name="_C001848" localSheetId="7">RES!#REF!</definedName>
    <definedName name="_C001848" localSheetId="8">RES!#REF!</definedName>
    <definedName name="_C001848">RES!#REF!</definedName>
    <definedName name="_C001849" localSheetId="7">RES!#REF!</definedName>
    <definedName name="_C001849" localSheetId="8">RES!#REF!</definedName>
    <definedName name="_C001849">RES!#REF!</definedName>
    <definedName name="_C001850">RES!#REF!</definedName>
    <definedName name="_C001851">RES!#REF!</definedName>
    <definedName name="_C001852">RES!#REF!</definedName>
    <definedName name="_C001853">RES!#REF!</definedName>
    <definedName name="_C001854" localSheetId="7">RES!#REF!</definedName>
    <definedName name="_C001854" localSheetId="8">RES!#REF!</definedName>
    <definedName name="_C001854">RES!#REF!</definedName>
    <definedName name="_C001855" localSheetId="7">RES!#REF!</definedName>
    <definedName name="_C001855" localSheetId="8">RES!#REF!</definedName>
    <definedName name="_C001855">RES!#REF!</definedName>
    <definedName name="_C001856">RES!#REF!</definedName>
    <definedName name="_C001857">RES!#REF!</definedName>
    <definedName name="_C001858">RES!#REF!</definedName>
    <definedName name="_C001859">RES!#REF!</definedName>
    <definedName name="_C001860" localSheetId="7">RES!#REF!</definedName>
    <definedName name="_C001860" localSheetId="8">RES!#REF!</definedName>
    <definedName name="_C001860">RES!#REF!</definedName>
    <definedName name="_C001861" localSheetId="7">RES!#REF!</definedName>
    <definedName name="_C001861" localSheetId="8">RES!#REF!</definedName>
    <definedName name="_C001861">RES!#REF!</definedName>
    <definedName name="_C001862">RES!#REF!</definedName>
    <definedName name="_C001863">RES!#REF!</definedName>
    <definedName name="_C001864">RES!#REF!</definedName>
    <definedName name="_C001865">RES!#REF!</definedName>
    <definedName name="_C001866" localSheetId="7">RES!#REF!</definedName>
    <definedName name="_C001866" localSheetId="8">RES!#REF!</definedName>
    <definedName name="_C001866">RES!#REF!</definedName>
    <definedName name="_C001867" localSheetId="7">RES!#REF!</definedName>
    <definedName name="_C001867" localSheetId="8">RES!#REF!</definedName>
    <definedName name="_C001867">RES!#REF!</definedName>
    <definedName name="_C001868">RES!#REF!</definedName>
    <definedName name="_C001869">RES!#REF!</definedName>
    <definedName name="_C001870">RES!#REF!</definedName>
    <definedName name="_C001871">RES!#REF!</definedName>
    <definedName name="_C001872" localSheetId="7">RES!#REF!</definedName>
    <definedName name="_C001872" localSheetId="8">RES!#REF!</definedName>
    <definedName name="_C001872">RES!#REF!</definedName>
    <definedName name="_C001873" localSheetId="7">RES!#REF!</definedName>
    <definedName name="_C001873" localSheetId="8">RES!#REF!</definedName>
    <definedName name="_C001873">RES!#REF!</definedName>
    <definedName name="_C001874">RES!#REF!</definedName>
    <definedName name="_C001875">RES!#REF!</definedName>
    <definedName name="_C001876">RES!#REF!</definedName>
    <definedName name="_C001877">RES!#REF!</definedName>
    <definedName name="_C001878" localSheetId="7">RES!#REF!</definedName>
    <definedName name="_C001878" localSheetId="8">RES!#REF!</definedName>
    <definedName name="_C001878">RES!#REF!</definedName>
    <definedName name="_C001879" localSheetId="7">RES!#REF!</definedName>
    <definedName name="_C001879" localSheetId="8">RES!#REF!</definedName>
    <definedName name="_C001879">RES!#REF!</definedName>
    <definedName name="_C001880">RES!#REF!</definedName>
    <definedName name="_C001881">RES!#REF!</definedName>
    <definedName name="_C001882">RES!#REF!</definedName>
    <definedName name="_C001883">RES!#REF!</definedName>
    <definedName name="_C001884" localSheetId="7">RES!#REF!</definedName>
    <definedName name="_C001884" localSheetId="8">RES!#REF!</definedName>
    <definedName name="_C001884">RES!#REF!</definedName>
    <definedName name="_C001885" localSheetId="7">RES!#REF!</definedName>
    <definedName name="_C001885" localSheetId="8">RES!#REF!</definedName>
    <definedName name="_C001885">RES!#REF!</definedName>
    <definedName name="_C001886">RES!#REF!</definedName>
    <definedName name="_C001887">RES!#REF!</definedName>
    <definedName name="_C001888">RES!#REF!</definedName>
    <definedName name="_C001889">RES!#REF!</definedName>
    <definedName name="_C001890" localSheetId="7">RES!#REF!</definedName>
    <definedName name="_C001890" localSheetId="8">RES!#REF!</definedName>
    <definedName name="_C001890">RES!#REF!</definedName>
    <definedName name="_C001891" localSheetId="7">RES!#REF!</definedName>
    <definedName name="_C001891" localSheetId="8">RES!#REF!</definedName>
    <definedName name="_C001891">RES!#REF!</definedName>
    <definedName name="_C001892">RES!#REF!</definedName>
    <definedName name="_C001893">RES!#REF!</definedName>
    <definedName name="_C001894">RES!#REF!</definedName>
    <definedName name="_C001895">RES!#REF!</definedName>
    <definedName name="_C001896" localSheetId="7">RES!#REF!</definedName>
    <definedName name="_C001896" localSheetId="8">RES!#REF!</definedName>
    <definedName name="_C001896">RES!#REF!</definedName>
    <definedName name="_C001897" localSheetId="7">RES!#REF!</definedName>
    <definedName name="_C001897" localSheetId="8">RES!#REF!</definedName>
    <definedName name="_C001897">RES!#REF!</definedName>
    <definedName name="_C001898">RES!#REF!</definedName>
    <definedName name="_C001899">RES!#REF!</definedName>
    <definedName name="_C001900">RES!#REF!</definedName>
    <definedName name="_C001901">RES!#REF!</definedName>
    <definedName name="_C001902" localSheetId="7">RES!#REF!</definedName>
    <definedName name="_C001902" localSheetId="8">RES!#REF!</definedName>
    <definedName name="_C001902">RES!#REF!</definedName>
    <definedName name="_C001903" localSheetId="7">RES!#REF!</definedName>
    <definedName name="_C001903" localSheetId="8">RES!#REF!</definedName>
    <definedName name="_C001903">RES!#REF!</definedName>
    <definedName name="_C001904">RES!#REF!</definedName>
    <definedName name="_C001905">RES!#REF!</definedName>
    <definedName name="_C001906">RES!#REF!</definedName>
    <definedName name="_C001907">RES!#REF!</definedName>
    <definedName name="_C001908" localSheetId="7">RES!#REF!</definedName>
    <definedName name="_C001908" localSheetId="8">RES!#REF!</definedName>
    <definedName name="_C001908">RES!#REF!</definedName>
    <definedName name="_C001909" localSheetId="7">RES!#REF!</definedName>
    <definedName name="_C001909" localSheetId="8">RES!#REF!</definedName>
    <definedName name="_C001909">RES!#REF!</definedName>
    <definedName name="_C001910">RES!#REF!</definedName>
    <definedName name="_C001911">RES!#REF!</definedName>
    <definedName name="_C001912">RES!#REF!</definedName>
    <definedName name="_C001913">RES!#REF!</definedName>
    <definedName name="_C001914" localSheetId="7">RES!#REF!</definedName>
    <definedName name="_C001914" localSheetId="8">RES!#REF!</definedName>
    <definedName name="_C001914">RES!#REF!</definedName>
    <definedName name="_C001915" localSheetId="7">RES!#REF!</definedName>
    <definedName name="_C001915" localSheetId="8">RES!#REF!</definedName>
    <definedName name="_C001915">RES!#REF!</definedName>
    <definedName name="_C001916">RES!#REF!</definedName>
    <definedName name="_C001917">RES!#REF!</definedName>
    <definedName name="_C001918">RES!#REF!</definedName>
    <definedName name="_C001919">RES!#REF!</definedName>
    <definedName name="_C001920" localSheetId="7">RES!#REF!</definedName>
    <definedName name="_C001920" localSheetId="8">RES!#REF!</definedName>
    <definedName name="_C001920">RES!#REF!</definedName>
    <definedName name="_C001921" localSheetId="7">RES!#REF!</definedName>
    <definedName name="_C001921" localSheetId="8">RES!#REF!</definedName>
    <definedName name="_C001921">RES!#REF!</definedName>
    <definedName name="_C001922">RES!#REF!</definedName>
    <definedName name="_C001923">RES!#REF!</definedName>
    <definedName name="_C001924">RES!#REF!</definedName>
    <definedName name="_C001925">RES!#REF!</definedName>
    <definedName name="_C001926" localSheetId="7">RES!#REF!</definedName>
    <definedName name="_C001926" localSheetId="8">RES!#REF!</definedName>
    <definedName name="_C001926">RES!#REF!</definedName>
    <definedName name="_C001927" localSheetId="7">RES!#REF!</definedName>
    <definedName name="_C001927" localSheetId="8">RES!#REF!</definedName>
    <definedName name="_C001927">RES!#REF!</definedName>
    <definedName name="_C001928">RES!#REF!</definedName>
    <definedName name="_C001929">RES!#REF!</definedName>
    <definedName name="_C001930">RES!#REF!</definedName>
    <definedName name="_C001931">RES!#REF!</definedName>
    <definedName name="_C001932" localSheetId="7">RES!#REF!</definedName>
    <definedName name="_C001932" localSheetId="8">RES!#REF!</definedName>
    <definedName name="_C001932">RES!#REF!</definedName>
    <definedName name="_C001933" localSheetId="7">RES!#REF!</definedName>
    <definedName name="_C001933" localSheetId="8">RES!#REF!</definedName>
    <definedName name="_C001933">RES!#REF!</definedName>
    <definedName name="_C001934">RES!#REF!</definedName>
    <definedName name="_C001935">RES!#REF!</definedName>
    <definedName name="_C001936">RES!#REF!</definedName>
    <definedName name="_C001937">RES!#REF!</definedName>
    <definedName name="_C001938" localSheetId="7">RES!#REF!</definedName>
    <definedName name="_C001938" localSheetId="8">RES!#REF!</definedName>
    <definedName name="_C001938">RES!#REF!</definedName>
    <definedName name="_C001939" localSheetId="7">RES!#REF!</definedName>
    <definedName name="_C001939" localSheetId="8">RES!#REF!</definedName>
    <definedName name="_C001939">RES!#REF!</definedName>
    <definedName name="_C001940">RES!#REF!</definedName>
    <definedName name="_C001941">RES!#REF!</definedName>
    <definedName name="_C001942">RES!#REF!</definedName>
    <definedName name="_C001943">RES!#REF!</definedName>
    <definedName name="_C001944" localSheetId="7">RES!#REF!</definedName>
    <definedName name="_C001944" localSheetId="8">RES!#REF!</definedName>
    <definedName name="_C001944">RES!#REF!</definedName>
    <definedName name="_C001945" localSheetId="7">RES!#REF!</definedName>
    <definedName name="_C001945" localSheetId="8">RES!#REF!</definedName>
    <definedName name="_C001945">RES!#REF!</definedName>
    <definedName name="_C001946">RES!#REF!</definedName>
    <definedName name="_C001947">RES!#REF!</definedName>
    <definedName name="_C001948">RES!#REF!</definedName>
    <definedName name="_C001949">RES!#REF!</definedName>
    <definedName name="_C001950" localSheetId="7">RES!#REF!</definedName>
    <definedName name="_C001950" localSheetId="8">RES!#REF!</definedName>
    <definedName name="_C001950">RES!#REF!</definedName>
    <definedName name="_C001951" localSheetId="7">RES!#REF!</definedName>
    <definedName name="_C001951" localSheetId="8">RES!#REF!</definedName>
    <definedName name="_C001951">RES!#REF!</definedName>
    <definedName name="_C001952">RES!#REF!</definedName>
    <definedName name="_C001953">RES!#REF!</definedName>
    <definedName name="_C001954">RES!#REF!</definedName>
    <definedName name="_C001955">RES!#REF!</definedName>
    <definedName name="_C001956" localSheetId="7">RES!#REF!</definedName>
    <definedName name="_C001956" localSheetId="8">RES!#REF!</definedName>
    <definedName name="_C001956">RES!#REF!</definedName>
    <definedName name="_C001957" localSheetId="7">RES!#REF!</definedName>
    <definedName name="_C001957" localSheetId="8">RES!#REF!</definedName>
    <definedName name="_C001957">RES!#REF!</definedName>
    <definedName name="_C001958">RES!#REF!</definedName>
    <definedName name="_C001959">RES!#REF!</definedName>
    <definedName name="_C001960">RES!#REF!</definedName>
    <definedName name="_C001961">RES!#REF!</definedName>
    <definedName name="_C001962" localSheetId="7">RES!#REF!</definedName>
    <definedName name="_C001962" localSheetId="8">RES!#REF!</definedName>
    <definedName name="_C001962">RES!#REF!</definedName>
    <definedName name="_C001963" localSheetId="7">RES!#REF!</definedName>
    <definedName name="_C001963" localSheetId="8">RES!#REF!</definedName>
    <definedName name="_C001963">RES!#REF!</definedName>
    <definedName name="_C001964">RES!#REF!</definedName>
    <definedName name="_C001965">RES!#REF!</definedName>
    <definedName name="_C001966">RES!#REF!</definedName>
    <definedName name="_C001967">RES!#REF!</definedName>
    <definedName name="_C001968" localSheetId="7">RES!#REF!</definedName>
    <definedName name="_C001968" localSheetId="8">RES!#REF!</definedName>
    <definedName name="_C001968">RES!#REF!</definedName>
    <definedName name="_C001969" localSheetId="7">RES!#REF!</definedName>
    <definedName name="_C001969" localSheetId="8">RES!#REF!</definedName>
    <definedName name="_C001969">RES!#REF!</definedName>
    <definedName name="_C001970">RES!#REF!</definedName>
    <definedName name="_C001971">RES!#REF!</definedName>
    <definedName name="_C001972">RES!#REF!</definedName>
    <definedName name="_C001973">RES!#REF!</definedName>
    <definedName name="_C001974" localSheetId="7">RES!#REF!</definedName>
    <definedName name="_C001974" localSheetId="8">RES!#REF!</definedName>
    <definedName name="_C001974">RES!#REF!</definedName>
    <definedName name="_C001975" localSheetId="7">RES!#REF!</definedName>
    <definedName name="_C001975" localSheetId="8">RES!#REF!</definedName>
    <definedName name="_C001975">RES!#REF!</definedName>
    <definedName name="_C001976">RES!#REF!</definedName>
    <definedName name="_C001977">RES!#REF!</definedName>
    <definedName name="_C001978">RES!#REF!</definedName>
    <definedName name="_C001979">RES!#REF!</definedName>
    <definedName name="_C001980" localSheetId="7">RES!#REF!</definedName>
    <definedName name="_C001980" localSheetId="8">RES!#REF!</definedName>
    <definedName name="_C001980">RES!#REF!</definedName>
    <definedName name="_C001981" localSheetId="7">RES!#REF!</definedName>
    <definedName name="_C001981" localSheetId="8">RES!#REF!</definedName>
    <definedName name="_C001981">RES!#REF!</definedName>
    <definedName name="_C001982">RES!#REF!</definedName>
    <definedName name="_C001983">RES!#REF!</definedName>
    <definedName name="_C001984">RES!#REF!</definedName>
    <definedName name="_C001985">RES!#REF!</definedName>
    <definedName name="_C001986" localSheetId="7">RES!#REF!</definedName>
    <definedName name="_C001986" localSheetId="8">RES!#REF!</definedName>
    <definedName name="_C001986">RES!#REF!</definedName>
    <definedName name="_C001987" localSheetId="7">RES!#REF!</definedName>
    <definedName name="_C001987" localSheetId="8">RES!#REF!</definedName>
    <definedName name="_C001987">RES!#REF!</definedName>
    <definedName name="_C001988">RES!#REF!</definedName>
    <definedName name="_C001989" localSheetId="7">RES!#REF!</definedName>
    <definedName name="_C001989" localSheetId="8">RES!#REF!</definedName>
    <definedName name="_C001989">RES!#REF!</definedName>
    <definedName name="_C001990" localSheetId="7">RES!#REF!</definedName>
    <definedName name="_C001990" localSheetId="8">RES!#REF!</definedName>
    <definedName name="_C001990">RES!#REF!</definedName>
    <definedName name="_C001991" localSheetId="7">RES!#REF!</definedName>
    <definedName name="_C001991" localSheetId="8">RES!#REF!</definedName>
    <definedName name="_C001991">RES!#REF!</definedName>
    <definedName name="_C001992" localSheetId="7">RES!#REF!</definedName>
    <definedName name="_C001992" localSheetId="8">RES!#REF!</definedName>
    <definedName name="_C001992">RES!#REF!</definedName>
    <definedName name="_C001993" localSheetId="7">RES!#REF!</definedName>
    <definedName name="_C001993" localSheetId="8">RES!#REF!</definedName>
    <definedName name="_C001993">RES!#REF!</definedName>
    <definedName name="_C001994" localSheetId="7">RES!#REF!</definedName>
    <definedName name="_C001994" localSheetId="8">RES!#REF!</definedName>
    <definedName name="_C001994">RES!#REF!</definedName>
    <definedName name="_C001995" localSheetId="7">RES!#REF!</definedName>
    <definedName name="_C001995" localSheetId="8">RES!#REF!</definedName>
    <definedName name="_C001995">RES!#REF!</definedName>
    <definedName name="_C001996" localSheetId="7">RES!#REF!</definedName>
    <definedName name="_C001996" localSheetId="8">RES!#REF!</definedName>
    <definedName name="_C001996">RES!#REF!</definedName>
    <definedName name="_C001997" localSheetId="7">RES!#REF!</definedName>
    <definedName name="_C001997" localSheetId="8">RES!#REF!</definedName>
    <definedName name="_C001997">RES!#REF!</definedName>
    <definedName name="_C001998" localSheetId="7">RES!#REF!</definedName>
    <definedName name="_C001998" localSheetId="8">RES!#REF!</definedName>
    <definedName name="_C001998">RES!#REF!</definedName>
    <definedName name="_C001999" localSheetId="7">RES!#REF!</definedName>
    <definedName name="_C001999" localSheetId="8">RES!#REF!</definedName>
    <definedName name="_C001999">RES!#REF!</definedName>
    <definedName name="_C002000" localSheetId="7">RES!#REF!</definedName>
    <definedName name="_C002000" localSheetId="8">RES!#REF!</definedName>
    <definedName name="_C002000">RES!#REF!</definedName>
    <definedName name="_C002001" localSheetId="7">RES!#REF!</definedName>
    <definedName name="_C002001" localSheetId="8">RES!#REF!</definedName>
    <definedName name="_C002001">RES!#REF!</definedName>
    <definedName name="_C002002" localSheetId="7">RES!#REF!</definedName>
    <definedName name="_C002002" localSheetId="8">RES!#REF!</definedName>
    <definedName name="_C002002">RES!#REF!</definedName>
    <definedName name="_C002003" localSheetId="7">RES!#REF!</definedName>
    <definedName name="_C002003" localSheetId="8">RES!#REF!</definedName>
    <definedName name="_C002003">RES!#REF!</definedName>
    <definedName name="_C002004" localSheetId="7">RES!#REF!</definedName>
    <definedName name="_C002004" localSheetId="8">RES!#REF!</definedName>
    <definedName name="_C002004">RES!#REF!</definedName>
    <definedName name="_C002005" localSheetId="7">RES!#REF!</definedName>
    <definedName name="_C002005" localSheetId="8">RES!#REF!</definedName>
    <definedName name="_C002005">RES!#REF!</definedName>
    <definedName name="_C002006" localSheetId="7">RES!#REF!</definedName>
    <definedName name="_C002006" localSheetId="8">RES!#REF!</definedName>
    <definedName name="_C002006">RES!#REF!</definedName>
    <definedName name="_C002007" localSheetId="7">RES!#REF!</definedName>
    <definedName name="_C002007" localSheetId="8">RES!#REF!</definedName>
    <definedName name="_C002007">RES!#REF!</definedName>
    <definedName name="_C002008" localSheetId="7">RES!#REF!</definedName>
    <definedName name="_C002008" localSheetId="8">RES!#REF!</definedName>
    <definedName name="_C002008">RES!#REF!</definedName>
    <definedName name="_C002009" localSheetId="7">RES!#REF!</definedName>
    <definedName name="_C002009" localSheetId="8">RES!#REF!</definedName>
    <definedName name="_C002009">RES!#REF!</definedName>
    <definedName name="_C002010" localSheetId="7">RES!#REF!</definedName>
    <definedName name="_C002010" localSheetId="8">RES!#REF!</definedName>
    <definedName name="_C002010">RES!#REF!</definedName>
    <definedName name="_C002011" localSheetId="7">RES!#REF!</definedName>
    <definedName name="_C002011" localSheetId="8">RES!#REF!</definedName>
    <definedName name="_C002011">RES!#REF!</definedName>
    <definedName name="_C002012" localSheetId="7">RES!#REF!</definedName>
    <definedName name="_C002012" localSheetId="8">RES!#REF!</definedName>
    <definedName name="_C002012">RES!#REF!</definedName>
    <definedName name="_C002013" localSheetId="7">RES!#REF!</definedName>
    <definedName name="_C002013" localSheetId="8">RES!#REF!</definedName>
    <definedName name="_C002013">RES!#REF!</definedName>
    <definedName name="_C002014" localSheetId="7">RES!#REF!</definedName>
    <definedName name="_C002014" localSheetId="8">RES!#REF!</definedName>
    <definedName name="_C002014">RES!#REF!</definedName>
    <definedName name="_C002015" localSheetId="7">RES!#REF!</definedName>
    <definedName name="_C002015" localSheetId="8">RES!#REF!</definedName>
    <definedName name="_C002015">RES!#REF!</definedName>
    <definedName name="_C002016" localSheetId="7">RES!#REF!</definedName>
    <definedName name="_C002016" localSheetId="8">RES!#REF!</definedName>
    <definedName name="_C002016">RES!#REF!</definedName>
    <definedName name="_C002017" localSheetId="7">RES!#REF!</definedName>
    <definedName name="_C002017" localSheetId="8">RES!#REF!</definedName>
    <definedName name="_C002017">RES!#REF!</definedName>
    <definedName name="_C002018" localSheetId="7">RES!#REF!</definedName>
    <definedName name="_C002018" localSheetId="8">RES!#REF!</definedName>
    <definedName name="_C002018">RES!#REF!</definedName>
    <definedName name="_C002019">RES!#REF!</definedName>
    <definedName name="_C002020">RES!#REF!</definedName>
    <definedName name="_C002021">RES!#REF!</definedName>
    <definedName name="_C002022" localSheetId="7">RES!#REF!</definedName>
    <definedName name="_C002022" localSheetId="8">RES!#REF!</definedName>
    <definedName name="_C002022">RES!#REF!</definedName>
    <definedName name="_C002023" localSheetId="7">RES!#REF!</definedName>
    <definedName name="_C002023" localSheetId="8">RES!#REF!</definedName>
    <definedName name="_C002023">RES!#REF!</definedName>
    <definedName name="_C002024">RES!#REF!</definedName>
    <definedName name="_C002025">RES!#REF!</definedName>
    <definedName name="_C002026">RES!#REF!</definedName>
    <definedName name="_C002027">RES!#REF!</definedName>
    <definedName name="_C002028" localSheetId="7">RES!#REF!</definedName>
    <definedName name="_C002028" localSheetId="8">RES!#REF!</definedName>
    <definedName name="_C002028">RES!#REF!</definedName>
    <definedName name="_C002029" localSheetId="7">RES!#REF!</definedName>
    <definedName name="_C002029" localSheetId="8">RES!#REF!</definedName>
    <definedName name="_C002029">RES!#REF!</definedName>
    <definedName name="_C002030">RES!#REF!</definedName>
    <definedName name="_C002031">RES!#REF!</definedName>
    <definedName name="_C002032">RES!#REF!</definedName>
    <definedName name="_C002033">RES!#REF!</definedName>
    <definedName name="_C002034" localSheetId="7">RES!#REF!</definedName>
    <definedName name="_C002034" localSheetId="8">RES!#REF!</definedName>
    <definedName name="_C002034">RES!#REF!</definedName>
    <definedName name="_C002035" localSheetId="7">RES!#REF!</definedName>
    <definedName name="_C002035" localSheetId="8">RES!#REF!</definedName>
    <definedName name="_C002035">RES!#REF!</definedName>
    <definedName name="_C002036">RES!#REF!</definedName>
    <definedName name="_C002037">RES!#REF!</definedName>
    <definedName name="_C002038">RES!#REF!</definedName>
    <definedName name="_C002039">RES!#REF!</definedName>
    <definedName name="_C002040" localSheetId="7">RES!#REF!</definedName>
    <definedName name="_C002040" localSheetId="8">RES!#REF!</definedName>
    <definedName name="_C002040">RES!#REF!</definedName>
    <definedName name="_C002041" localSheetId="7">RES!#REF!</definedName>
    <definedName name="_C002041" localSheetId="8">RES!#REF!</definedName>
    <definedName name="_C002041">RES!#REF!</definedName>
    <definedName name="_C002042">RES!#REF!</definedName>
    <definedName name="_C002043">RES!#REF!</definedName>
    <definedName name="_C002044">RES!#REF!</definedName>
    <definedName name="_C002045">RES!#REF!</definedName>
    <definedName name="_C002046" localSheetId="7">RES!#REF!</definedName>
    <definedName name="_C002046" localSheetId="8">RES!#REF!</definedName>
    <definedName name="_C002046">RES!#REF!</definedName>
    <definedName name="_C002047" localSheetId="7">RES!#REF!</definedName>
    <definedName name="_C002047" localSheetId="8">RES!#REF!</definedName>
    <definedName name="_C002047">RES!#REF!</definedName>
    <definedName name="_C002048">RES!#REF!</definedName>
    <definedName name="_C002049">RES!#REF!</definedName>
    <definedName name="_C002050">RES!#REF!</definedName>
    <definedName name="_C002051">RES!#REF!</definedName>
    <definedName name="_C002052" localSheetId="7">RES!#REF!</definedName>
    <definedName name="_C002052" localSheetId="8">RES!#REF!</definedName>
    <definedName name="_C002052">RES!#REF!</definedName>
    <definedName name="_C002053" localSheetId="7">RES!#REF!</definedName>
    <definedName name="_C002053" localSheetId="8">RES!#REF!</definedName>
    <definedName name="_C002053">RES!#REF!</definedName>
    <definedName name="_C002054">RES!#REF!</definedName>
    <definedName name="_C002055">RES!#REF!</definedName>
    <definedName name="_C002056">RES!#REF!</definedName>
    <definedName name="_C002057">RES!#REF!</definedName>
    <definedName name="_C002058" localSheetId="7">RES!#REF!</definedName>
    <definedName name="_C002058" localSheetId="8">RES!#REF!</definedName>
    <definedName name="_C002058">RES!#REF!</definedName>
    <definedName name="_C002059" localSheetId="7">RES!#REF!</definedName>
    <definedName name="_C002059" localSheetId="8">RES!#REF!</definedName>
    <definedName name="_C002059">RES!#REF!</definedName>
    <definedName name="_C002060">RES!#REF!</definedName>
    <definedName name="_C002061">RES!#REF!</definedName>
    <definedName name="_C002062">RES!#REF!</definedName>
    <definedName name="_C002063">RES!#REF!</definedName>
    <definedName name="_C002064" localSheetId="7">RES!#REF!</definedName>
    <definedName name="_C002064" localSheetId="8">RES!#REF!</definedName>
    <definedName name="_C002064">RES!#REF!</definedName>
    <definedName name="_C002065" localSheetId="7">RES!#REF!</definedName>
    <definedName name="_C002065" localSheetId="8">RES!#REF!</definedName>
    <definedName name="_C002065">RES!#REF!</definedName>
    <definedName name="_C002066">RES!#REF!</definedName>
    <definedName name="_C002067">RES!#REF!</definedName>
    <definedName name="_C002068">RES!#REF!</definedName>
    <definedName name="_C002069">RES!#REF!</definedName>
    <definedName name="_C002070" localSheetId="7">RES!#REF!</definedName>
    <definedName name="_C002070" localSheetId="8">RES!#REF!</definedName>
    <definedName name="_C002070">RES!#REF!</definedName>
    <definedName name="_C002071" localSheetId="7">RES!#REF!</definedName>
    <definedName name="_C002071" localSheetId="8">RES!#REF!</definedName>
    <definedName name="_C002071">RES!#REF!</definedName>
    <definedName name="_C002072">RES!#REF!</definedName>
    <definedName name="_C002073">RES!#REF!</definedName>
    <definedName name="_C002074">RES!#REF!</definedName>
    <definedName name="_C002075">RES!#REF!</definedName>
    <definedName name="_C002076" localSheetId="7">RES!#REF!</definedName>
    <definedName name="_C002076" localSheetId="8">RES!#REF!</definedName>
    <definedName name="_C002076">RES!#REF!</definedName>
    <definedName name="_C002077" localSheetId="7">RES!#REF!</definedName>
    <definedName name="_C002077" localSheetId="8">RES!#REF!</definedName>
    <definedName name="_C002077">RES!#REF!</definedName>
    <definedName name="_C002078">RES!#REF!</definedName>
    <definedName name="_C002079">RES!#REF!</definedName>
    <definedName name="_C002080">RES!#REF!</definedName>
    <definedName name="_C002081">RES!#REF!</definedName>
    <definedName name="_C002082" localSheetId="7">RES!#REF!</definedName>
    <definedName name="_C002082" localSheetId="8">RES!#REF!</definedName>
    <definedName name="_C002082">RES!#REF!</definedName>
    <definedName name="_C002083" localSheetId="7">RES!#REF!</definedName>
    <definedName name="_C002083" localSheetId="8">RES!#REF!</definedName>
    <definedName name="_C002083">RES!#REF!</definedName>
    <definedName name="_C002084">RES!#REF!</definedName>
    <definedName name="_C002085">RES!#REF!</definedName>
    <definedName name="_C002086">RES!#REF!</definedName>
    <definedName name="_C002087">RES!#REF!</definedName>
    <definedName name="_C002088" localSheetId="7">RES!#REF!</definedName>
    <definedName name="_C002088" localSheetId="8">RES!#REF!</definedName>
    <definedName name="_C002088">RES!#REF!</definedName>
    <definedName name="_C002089" localSheetId="7">RES!#REF!</definedName>
    <definedName name="_C002089" localSheetId="8">RES!#REF!</definedName>
    <definedName name="_C002089">RES!#REF!</definedName>
    <definedName name="_C002090">RES!#REF!</definedName>
    <definedName name="_C002091">RES!#REF!</definedName>
    <definedName name="_C002092">RES!#REF!</definedName>
    <definedName name="_C002093">RES!#REF!</definedName>
    <definedName name="_C002094" localSheetId="7">RES!#REF!</definedName>
    <definedName name="_C002094" localSheetId="8">RES!#REF!</definedName>
    <definedName name="_C002094">RES!#REF!</definedName>
    <definedName name="_C002095" localSheetId="7">RES!#REF!</definedName>
    <definedName name="_C002095" localSheetId="8">RES!#REF!</definedName>
    <definedName name="_C002095">RES!#REF!</definedName>
    <definedName name="_C002096">RES!#REF!</definedName>
    <definedName name="_C002097">RES!#REF!</definedName>
    <definedName name="_C002098">RES!#REF!</definedName>
    <definedName name="_C002099">RES!#REF!</definedName>
    <definedName name="_C002100" localSheetId="7">RES!#REF!</definedName>
    <definedName name="_C002100" localSheetId="8">RES!#REF!</definedName>
    <definedName name="_C002100">RES!#REF!</definedName>
    <definedName name="_C002101" localSheetId="7">RES!#REF!</definedName>
    <definedName name="_C002101" localSheetId="8">RES!#REF!</definedName>
    <definedName name="_C002101">RES!#REF!</definedName>
    <definedName name="_C002102">RES!#REF!</definedName>
    <definedName name="_C002103">RES!#REF!</definedName>
    <definedName name="_C002104">RES!#REF!</definedName>
    <definedName name="_C002105">RES!#REF!</definedName>
    <definedName name="_C002106" localSheetId="7">RES!#REF!</definedName>
    <definedName name="_C002106" localSheetId="8">RES!#REF!</definedName>
    <definedName name="_C002106">RES!#REF!</definedName>
    <definedName name="_C002107" localSheetId="7">RES!#REF!</definedName>
    <definedName name="_C002107" localSheetId="8">RES!#REF!</definedName>
    <definedName name="_C002107">RES!#REF!</definedName>
    <definedName name="_C002108">RES!#REF!</definedName>
    <definedName name="_C002109">RES!#REF!</definedName>
    <definedName name="_C002110">RES!#REF!</definedName>
    <definedName name="_C002111">RES!#REF!</definedName>
    <definedName name="_C002112" localSheetId="7">RES!#REF!</definedName>
    <definedName name="_C002112" localSheetId="8">RES!#REF!</definedName>
    <definedName name="_C002112">RES!#REF!</definedName>
    <definedName name="_C002113" localSheetId="7">RES!#REF!</definedName>
    <definedName name="_C002113" localSheetId="8">RES!#REF!</definedName>
    <definedName name="_C002113">RES!#REF!</definedName>
    <definedName name="_C002114">RES!#REF!</definedName>
    <definedName name="_C002115">RES!#REF!</definedName>
    <definedName name="_C002116">RES!#REF!</definedName>
    <definedName name="_C002117">RES!#REF!</definedName>
    <definedName name="_C002118" localSheetId="7">RES!#REF!</definedName>
    <definedName name="_C002118" localSheetId="8">RES!#REF!</definedName>
    <definedName name="_C002118">RES!#REF!</definedName>
    <definedName name="_C002119" localSheetId="7">RES!#REF!</definedName>
    <definedName name="_C002119" localSheetId="8">RES!#REF!</definedName>
    <definedName name="_C002119">RES!#REF!</definedName>
    <definedName name="_C002120">RES!#REF!</definedName>
    <definedName name="_C002121">RES!#REF!</definedName>
    <definedName name="_C002122">RES!#REF!</definedName>
    <definedName name="_C002123">RES!#REF!</definedName>
    <definedName name="_C002124" localSheetId="7">RES!#REF!</definedName>
    <definedName name="_C002124" localSheetId="8">RES!#REF!</definedName>
    <definedName name="_C002124">RES!#REF!</definedName>
    <definedName name="_C002125" localSheetId="7">RES!#REF!</definedName>
    <definedName name="_C002125" localSheetId="8">RES!#REF!</definedName>
    <definedName name="_C002125">RES!#REF!</definedName>
    <definedName name="_C002126">RES!#REF!</definedName>
    <definedName name="_C002127">RES!#REF!</definedName>
    <definedName name="_C002128">RES!#REF!</definedName>
    <definedName name="_C002129">RES!#REF!</definedName>
    <definedName name="_C002130" localSheetId="7">RES!#REF!</definedName>
    <definedName name="_C002130" localSheetId="8">RES!#REF!</definedName>
    <definedName name="_C002130">RES!#REF!</definedName>
    <definedName name="_C002131" localSheetId="7">RES!#REF!</definedName>
    <definedName name="_C002131" localSheetId="8">RES!#REF!</definedName>
    <definedName name="_C002131">RES!#REF!</definedName>
    <definedName name="_C002132">RES!#REF!</definedName>
    <definedName name="_C002133">RES!#REF!</definedName>
    <definedName name="_C002134">RES!#REF!</definedName>
    <definedName name="_C002135">RES!#REF!</definedName>
    <definedName name="_C002136" localSheetId="7">RES!#REF!</definedName>
    <definedName name="_C002136" localSheetId="8">RES!#REF!</definedName>
    <definedName name="_C002136">RES!#REF!</definedName>
    <definedName name="_C002137" localSheetId="7">RES!#REF!</definedName>
    <definedName name="_C002137" localSheetId="8">RES!#REF!</definedName>
    <definedName name="_C002137">RES!#REF!</definedName>
    <definedName name="_C002138">RES!#REF!</definedName>
    <definedName name="_C002139">RES!#REF!</definedName>
    <definedName name="_C002140">RES!#REF!</definedName>
    <definedName name="_C002141">RES!#REF!</definedName>
    <definedName name="_C002142" localSheetId="7">RES!#REF!</definedName>
    <definedName name="_C002142" localSheetId="8">RES!#REF!</definedName>
    <definedName name="_C002142">RES!#REF!</definedName>
    <definedName name="_C002143" localSheetId="7">RES!#REF!</definedName>
    <definedName name="_C002143" localSheetId="8">RES!#REF!</definedName>
    <definedName name="_C002143">RES!#REF!</definedName>
    <definedName name="_C002144">RES!#REF!</definedName>
    <definedName name="_C002145">RES!#REF!</definedName>
    <definedName name="_C002146">RES!#REF!</definedName>
    <definedName name="_C002147">RES!#REF!</definedName>
    <definedName name="_C002148" localSheetId="7">RES!#REF!</definedName>
    <definedName name="_C002148" localSheetId="8">RES!#REF!</definedName>
    <definedName name="_C002148">RES!#REF!</definedName>
    <definedName name="_C002149" localSheetId="7">RES!#REF!</definedName>
    <definedName name="_C002149" localSheetId="8">RES!#REF!</definedName>
    <definedName name="_C002149">RES!#REF!</definedName>
    <definedName name="_C002150">RES!#REF!</definedName>
    <definedName name="_C002151">RES!#REF!</definedName>
    <definedName name="_C002152">RES!#REF!</definedName>
    <definedName name="_C002153">RES!#REF!</definedName>
    <definedName name="_C002154" localSheetId="7">RES!#REF!</definedName>
    <definedName name="_C002154" localSheetId="8">RES!#REF!</definedName>
    <definedName name="_C002154">RES!#REF!</definedName>
    <definedName name="_C002155" localSheetId="7">RES!#REF!</definedName>
    <definedName name="_C002155" localSheetId="8">RES!#REF!</definedName>
    <definedName name="_C002155">RES!#REF!</definedName>
    <definedName name="_C002156">RES!#REF!</definedName>
    <definedName name="_C002157">RES!#REF!</definedName>
    <definedName name="_C002158">RES!#REF!</definedName>
    <definedName name="_C002159">RES!#REF!</definedName>
    <definedName name="_C002160" localSheetId="7">RES!#REF!</definedName>
    <definedName name="_C002160" localSheetId="8">RES!#REF!</definedName>
    <definedName name="_C002160">RES!#REF!</definedName>
    <definedName name="_C002161" localSheetId="7">RES!#REF!</definedName>
    <definedName name="_C002161" localSheetId="8">RES!#REF!</definedName>
    <definedName name="_C002161">RES!#REF!</definedName>
    <definedName name="_C002162">RES!#REF!</definedName>
    <definedName name="_C002163" localSheetId="7">RES!#REF!</definedName>
    <definedName name="_C002163" localSheetId="8">RES!#REF!</definedName>
    <definedName name="_C002163">RES!#REF!</definedName>
    <definedName name="_C002164" localSheetId="7">RES!#REF!</definedName>
    <definedName name="_C002164" localSheetId="8">RES!#REF!</definedName>
    <definedName name="_C002164">RES!#REF!</definedName>
    <definedName name="_C002165" localSheetId="7">RES!#REF!</definedName>
    <definedName name="_C002165" localSheetId="8">RES!#REF!</definedName>
    <definedName name="_C002165">RES!#REF!</definedName>
    <definedName name="_C002166" localSheetId="7">RES!#REF!</definedName>
    <definedName name="_C002166" localSheetId="8">RES!#REF!</definedName>
    <definedName name="_C002166">RES!#REF!</definedName>
    <definedName name="_C002167" localSheetId="7">RES!#REF!</definedName>
    <definedName name="_C002167" localSheetId="8">RES!#REF!</definedName>
    <definedName name="_C002167">RES!#REF!</definedName>
    <definedName name="_C002168" localSheetId="7">RES!#REF!</definedName>
    <definedName name="_C002168" localSheetId="8">RES!#REF!</definedName>
    <definedName name="_C002168">RES!#REF!</definedName>
    <definedName name="_C002169" localSheetId="7">RES!#REF!</definedName>
    <definedName name="_C002169" localSheetId="8">RES!#REF!</definedName>
    <definedName name="_C002169">RES!#REF!</definedName>
    <definedName name="_C002170" localSheetId="7">RES!#REF!</definedName>
    <definedName name="_C002170" localSheetId="8">RES!#REF!</definedName>
    <definedName name="_C002170">RES!#REF!</definedName>
    <definedName name="_C002171" localSheetId="7">RES!#REF!</definedName>
    <definedName name="_C002171" localSheetId="8">RES!#REF!</definedName>
    <definedName name="_C002171">RES!#REF!</definedName>
    <definedName name="_C002172" localSheetId="7">RES!#REF!</definedName>
    <definedName name="_C002172" localSheetId="8">RES!#REF!</definedName>
    <definedName name="_C002172">RES!#REF!</definedName>
    <definedName name="_C002173" localSheetId="7">RES!#REF!</definedName>
    <definedName name="_C002173" localSheetId="8">RES!#REF!</definedName>
    <definedName name="_C002173">RES!#REF!</definedName>
    <definedName name="_C002174" localSheetId="7">RES!#REF!</definedName>
    <definedName name="_C002174" localSheetId="8">RES!#REF!</definedName>
    <definedName name="_C002174">RES!#REF!</definedName>
    <definedName name="_C002175" localSheetId="7">RES!#REF!</definedName>
    <definedName name="_C002175" localSheetId="8">RES!#REF!</definedName>
    <definedName name="_C002175">RES!#REF!</definedName>
    <definedName name="_C002176" localSheetId="7">RES!#REF!</definedName>
    <definedName name="_C002176" localSheetId="8">RES!#REF!</definedName>
    <definedName name="_C002176">RES!#REF!</definedName>
    <definedName name="_C002177" localSheetId="7">RES!#REF!</definedName>
    <definedName name="_C002177" localSheetId="8">RES!#REF!</definedName>
    <definedName name="_C002177">RES!#REF!</definedName>
    <definedName name="_C002178" localSheetId="7">RES!#REF!</definedName>
    <definedName name="_C002178" localSheetId="8">RES!#REF!</definedName>
    <definedName name="_C002178">RES!#REF!</definedName>
    <definedName name="_C002179" localSheetId="7">RES!#REF!</definedName>
    <definedName name="_C002179" localSheetId="8">RES!#REF!</definedName>
    <definedName name="_C002179">RES!#REF!</definedName>
    <definedName name="_C002180" localSheetId="7">RES!#REF!</definedName>
    <definedName name="_C002180" localSheetId="8">RES!#REF!</definedName>
    <definedName name="_C002180">RES!#REF!</definedName>
    <definedName name="_C002181" localSheetId="7">RES!#REF!</definedName>
    <definedName name="_C002181" localSheetId="8">RES!#REF!</definedName>
    <definedName name="_C002181">RES!#REF!</definedName>
    <definedName name="_C002182" localSheetId="7">RES!#REF!</definedName>
    <definedName name="_C002182" localSheetId="8">RES!#REF!</definedName>
    <definedName name="_C002182">RES!#REF!</definedName>
    <definedName name="_C002183" localSheetId="7">RES!#REF!</definedName>
    <definedName name="_C002183" localSheetId="8">RES!#REF!</definedName>
    <definedName name="_C002183">RES!#REF!</definedName>
    <definedName name="_C002184" localSheetId="7">RES!#REF!</definedName>
    <definedName name="_C002184" localSheetId="8">RES!#REF!</definedName>
    <definedName name="_C002184">RES!#REF!</definedName>
    <definedName name="_C002185" localSheetId="7">RES!#REF!</definedName>
    <definedName name="_C002185" localSheetId="8">RES!#REF!</definedName>
    <definedName name="_C002185">RES!#REF!</definedName>
    <definedName name="_C002186" localSheetId="7">RES!#REF!</definedName>
    <definedName name="_C002186" localSheetId="8">RES!#REF!</definedName>
    <definedName name="_C002186">RES!#REF!</definedName>
    <definedName name="_C002187" localSheetId="7">RES!#REF!</definedName>
    <definedName name="_C002187" localSheetId="8">RES!#REF!</definedName>
    <definedName name="_C002187">RES!#REF!</definedName>
    <definedName name="_C002188" localSheetId="7">RES!#REF!</definedName>
    <definedName name="_C002188" localSheetId="8">RES!#REF!</definedName>
    <definedName name="_C002188">RES!#REF!</definedName>
    <definedName name="_C002189" localSheetId="7">RES!#REF!</definedName>
    <definedName name="_C002189" localSheetId="8">RES!#REF!</definedName>
    <definedName name="_C002189">RES!#REF!</definedName>
    <definedName name="_C002190" localSheetId="7">RES!#REF!</definedName>
    <definedName name="_C002190" localSheetId="8">RES!#REF!</definedName>
    <definedName name="_C002190">RES!#REF!</definedName>
    <definedName name="_C002191" localSheetId="7">RES!#REF!</definedName>
    <definedName name="_C002191" localSheetId="8">RES!#REF!</definedName>
    <definedName name="_C002191">RES!#REF!</definedName>
    <definedName name="_C002192" localSheetId="7">RES!#REF!</definedName>
    <definedName name="_C002192" localSheetId="8">RES!#REF!</definedName>
    <definedName name="_C002192">RES!#REF!</definedName>
    <definedName name="_C002193">RES!#REF!</definedName>
    <definedName name="_C002194">RES!#REF!</definedName>
    <definedName name="_C002195">RES!#REF!</definedName>
    <definedName name="_C002196" localSheetId="7">RES!#REF!</definedName>
    <definedName name="_C002196" localSheetId="8">RES!#REF!</definedName>
    <definedName name="_C002196">RES!#REF!</definedName>
    <definedName name="_C002197" localSheetId="7">RES!#REF!</definedName>
    <definedName name="_C002197" localSheetId="8">RES!#REF!</definedName>
    <definedName name="_C002197">RES!#REF!</definedName>
    <definedName name="_C002198">RES!#REF!</definedName>
    <definedName name="_C002199">RES!#REF!</definedName>
    <definedName name="_C002200">RES!#REF!</definedName>
    <definedName name="_C002201">RES!#REF!</definedName>
    <definedName name="_C002202" localSheetId="7">RES!#REF!</definedName>
    <definedName name="_C002202" localSheetId="8">RES!#REF!</definedName>
    <definedName name="_C002202">RES!#REF!</definedName>
    <definedName name="_C002203" localSheetId="7">RES!#REF!</definedName>
    <definedName name="_C002203" localSheetId="8">RES!#REF!</definedName>
    <definedName name="_C002203">RES!#REF!</definedName>
    <definedName name="_C002204">RES!#REF!</definedName>
    <definedName name="_C002205">RES!#REF!</definedName>
    <definedName name="_C002206">RES!#REF!</definedName>
    <definedName name="_C002207">RES!#REF!</definedName>
    <definedName name="_C002208" localSheetId="7">RES!#REF!</definedName>
    <definedName name="_C002208" localSheetId="8">RES!#REF!</definedName>
    <definedName name="_C002208">RES!#REF!</definedName>
    <definedName name="_C002209" localSheetId="7">RES!#REF!</definedName>
    <definedName name="_C002209" localSheetId="8">RES!#REF!</definedName>
    <definedName name="_C002209">RES!#REF!</definedName>
    <definedName name="_C002210">RES!#REF!</definedName>
    <definedName name="_C002211">RES!#REF!</definedName>
    <definedName name="_C002212">RES!#REF!</definedName>
    <definedName name="_C002213">RES!#REF!</definedName>
    <definedName name="_C002214" localSheetId="7">RES!#REF!</definedName>
    <definedName name="_C002214" localSheetId="8">RES!#REF!</definedName>
    <definedName name="_C002214">RES!#REF!</definedName>
    <definedName name="_C002215" localSheetId="7">RES!#REF!</definedName>
    <definedName name="_C002215" localSheetId="8">RES!#REF!</definedName>
    <definedName name="_C002215">RES!#REF!</definedName>
    <definedName name="_C002216">RES!#REF!</definedName>
    <definedName name="_C002217">RES!#REF!</definedName>
    <definedName name="_C002218">RES!#REF!</definedName>
    <definedName name="_C002219">RES!#REF!</definedName>
    <definedName name="_C002220" localSheetId="7">RES!#REF!</definedName>
    <definedName name="_C002220" localSheetId="8">RES!#REF!</definedName>
    <definedName name="_C002220">RES!#REF!</definedName>
    <definedName name="_C002221" localSheetId="7">RES!#REF!</definedName>
    <definedName name="_C002221" localSheetId="8">RES!#REF!</definedName>
    <definedName name="_C002221">RES!#REF!</definedName>
    <definedName name="_C002222">RES!#REF!</definedName>
    <definedName name="_C002223">RES!#REF!</definedName>
    <definedName name="_C002224">RES!#REF!</definedName>
    <definedName name="_C002225">RES!#REF!</definedName>
    <definedName name="_C002226" localSheetId="7">RES!#REF!</definedName>
    <definedName name="_C002226" localSheetId="8">RES!#REF!</definedName>
    <definedName name="_C002226">RES!#REF!</definedName>
    <definedName name="_C002227" localSheetId="7">RES!#REF!</definedName>
    <definedName name="_C002227" localSheetId="8">RES!#REF!</definedName>
    <definedName name="_C002227">RES!#REF!</definedName>
    <definedName name="_C002228">RES!#REF!</definedName>
    <definedName name="_C002229">RES!#REF!</definedName>
    <definedName name="_C002230">RES!#REF!</definedName>
    <definedName name="_C002231">RES!#REF!</definedName>
    <definedName name="_C002232" localSheetId="7">RES!#REF!</definedName>
    <definedName name="_C002232" localSheetId="8">RES!#REF!</definedName>
    <definedName name="_C002232">RES!#REF!</definedName>
    <definedName name="_C002233" localSheetId="7">RES!#REF!</definedName>
    <definedName name="_C002233" localSheetId="8">RES!#REF!</definedName>
    <definedName name="_C002233">RES!#REF!</definedName>
    <definedName name="_C002234">RES!#REF!</definedName>
    <definedName name="_C002235">RES!#REF!</definedName>
    <definedName name="_C002236">RES!#REF!</definedName>
    <definedName name="_C002237">RES!#REF!</definedName>
    <definedName name="_C002238" localSheetId="7">RES!#REF!</definedName>
    <definedName name="_C002238" localSheetId="8">RES!#REF!</definedName>
    <definedName name="_C002238">RES!#REF!</definedName>
    <definedName name="_C002239" localSheetId="7">RES!#REF!</definedName>
    <definedName name="_C002239" localSheetId="8">RES!#REF!</definedName>
    <definedName name="_C002239">RES!#REF!</definedName>
    <definedName name="_C002240">RES!#REF!</definedName>
    <definedName name="_C002241">RES!#REF!</definedName>
    <definedName name="_C002242">RES!#REF!</definedName>
    <definedName name="_C002243">RES!#REF!</definedName>
    <definedName name="_C002244" localSheetId="7">RES!#REF!</definedName>
    <definedName name="_C002244" localSheetId="8">RES!#REF!</definedName>
    <definedName name="_C002244">RES!#REF!</definedName>
    <definedName name="_C002245" localSheetId="7">RES!#REF!</definedName>
    <definedName name="_C002245" localSheetId="8">RES!#REF!</definedName>
    <definedName name="_C002245">RES!#REF!</definedName>
    <definedName name="_C002246">RES!#REF!</definedName>
    <definedName name="_C002247">RES!#REF!</definedName>
    <definedName name="_C002248">RES!#REF!</definedName>
    <definedName name="_C002249">RES!#REF!</definedName>
    <definedName name="_C002250" localSheetId="7">RES!#REF!</definedName>
    <definedName name="_C002250" localSheetId="8">RES!#REF!</definedName>
    <definedName name="_C002250">RES!#REF!</definedName>
    <definedName name="_C002251" localSheetId="7">RES!#REF!</definedName>
    <definedName name="_C002251" localSheetId="8">RES!#REF!</definedName>
    <definedName name="_C002251">RES!#REF!</definedName>
    <definedName name="_C002252">RES!#REF!</definedName>
    <definedName name="_C002253">RES!#REF!</definedName>
    <definedName name="_C002254">RES!#REF!</definedName>
    <definedName name="_C002255">RES!#REF!</definedName>
    <definedName name="_C002256" localSheetId="7">RES!#REF!</definedName>
    <definedName name="_C002256" localSheetId="8">RES!#REF!</definedName>
    <definedName name="_C002256">RES!#REF!</definedName>
    <definedName name="_C002257" localSheetId="7">RES!#REF!</definedName>
    <definedName name="_C002257" localSheetId="8">RES!#REF!</definedName>
    <definedName name="_C002257">RES!#REF!</definedName>
    <definedName name="_C002258">RES!#REF!</definedName>
    <definedName name="_C002259">RES!#REF!</definedName>
    <definedName name="_C002260">RES!#REF!</definedName>
    <definedName name="_C002261">RES!#REF!</definedName>
    <definedName name="_C002262" localSheetId="7">RES!#REF!</definedName>
    <definedName name="_C002262" localSheetId="8">RES!#REF!</definedName>
    <definedName name="_C002262">RES!#REF!</definedName>
    <definedName name="_C002263" localSheetId="7">RES!#REF!</definedName>
    <definedName name="_C002263" localSheetId="8">RES!#REF!</definedName>
    <definedName name="_C002263">RES!#REF!</definedName>
    <definedName name="_C002264">RES!#REF!</definedName>
    <definedName name="_C002265">RES!#REF!</definedName>
    <definedName name="_C002266">RES!#REF!</definedName>
    <definedName name="_C002267">RES!#REF!</definedName>
    <definedName name="_C002268" localSheetId="7">RES!#REF!</definedName>
    <definedName name="_C002268" localSheetId="8">RES!#REF!</definedName>
    <definedName name="_C002268">RES!#REF!</definedName>
    <definedName name="_C002269" localSheetId="7">RES!#REF!</definedName>
    <definedName name="_C002269" localSheetId="8">RES!#REF!</definedName>
    <definedName name="_C002269">RES!#REF!</definedName>
    <definedName name="_C002270">RES!#REF!</definedName>
    <definedName name="_C002271">RES!#REF!</definedName>
    <definedName name="_C002272">RES!#REF!</definedName>
    <definedName name="_C002273">RES!#REF!</definedName>
    <definedName name="_C002274" localSheetId="7">RES!#REF!</definedName>
    <definedName name="_C002274" localSheetId="8">RES!#REF!</definedName>
    <definedName name="_C002274">RES!#REF!</definedName>
    <definedName name="_C002275" localSheetId="7">RES!#REF!</definedName>
    <definedName name="_C002275" localSheetId="8">RES!#REF!</definedName>
    <definedName name="_C002275">RES!#REF!</definedName>
    <definedName name="_C002276">RES!#REF!</definedName>
    <definedName name="_C002277">RES!#REF!</definedName>
    <definedName name="_C002278">RES!#REF!</definedName>
    <definedName name="_C002279">RES!#REF!</definedName>
    <definedName name="_C002280" localSheetId="7">RES!#REF!</definedName>
    <definedName name="_C002280" localSheetId="8">RES!#REF!</definedName>
    <definedName name="_C002280">RES!#REF!</definedName>
    <definedName name="_C002281" localSheetId="7">RES!#REF!</definedName>
    <definedName name="_C002281" localSheetId="8">RES!#REF!</definedName>
    <definedName name="_C002281">RES!#REF!</definedName>
    <definedName name="_C002282">RES!#REF!</definedName>
    <definedName name="_C002283">RES!#REF!</definedName>
    <definedName name="_C002284">RES!#REF!</definedName>
    <definedName name="_C002285">RES!#REF!</definedName>
    <definedName name="_C002286" localSheetId="7">RES!#REF!</definedName>
    <definedName name="_C002286" localSheetId="8">RES!#REF!</definedName>
    <definedName name="_C002286">RES!#REF!</definedName>
    <definedName name="_C002287" localSheetId="7">RES!#REF!</definedName>
    <definedName name="_C002287" localSheetId="8">RES!#REF!</definedName>
    <definedName name="_C002287">RES!#REF!</definedName>
    <definedName name="_C002288">RES!#REF!</definedName>
    <definedName name="_C002289">RES!#REF!</definedName>
    <definedName name="_C002290">RES!#REF!</definedName>
    <definedName name="_C002291">RES!#REF!</definedName>
    <definedName name="_C002292" localSheetId="7">RES!#REF!</definedName>
    <definedName name="_C002292" localSheetId="8">RES!#REF!</definedName>
    <definedName name="_C002292">RES!#REF!</definedName>
    <definedName name="_C002293" localSheetId="7">RES!#REF!</definedName>
    <definedName name="_C002293" localSheetId="8">RES!#REF!</definedName>
    <definedName name="_C002293">RES!#REF!</definedName>
    <definedName name="_C002294">RES!#REF!</definedName>
    <definedName name="_C002295">RES!#REF!</definedName>
    <definedName name="_C002296">RES!#REF!</definedName>
    <definedName name="_C002297">RES!#REF!</definedName>
    <definedName name="_C002298" localSheetId="7">RES!#REF!</definedName>
    <definedName name="_C002298" localSheetId="8">RES!#REF!</definedName>
    <definedName name="_C002298">RES!#REF!</definedName>
    <definedName name="_C002299" localSheetId="7">RES!#REF!</definedName>
    <definedName name="_C002299" localSheetId="8">RES!#REF!</definedName>
    <definedName name="_C002299">RES!#REF!</definedName>
    <definedName name="_C002300">RES!#REF!</definedName>
    <definedName name="_C002301">RES!#REF!</definedName>
    <definedName name="_C002302">RES!#REF!</definedName>
    <definedName name="_C002303">RES!#REF!</definedName>
    <definedName name="_C002304" localSheetId="7">RES!#REF!</definedName>
    <definedName name="_C002304" localSheetId="8">RES!#REF!</definedName>
    <definedName name="_C002304">RES!#REF!</definedName>
    <definedName name="_C002305" localSheetId="7">RES!#REF!</definedName>
    <definedName name="_C002305" localSheetId="8">RES!#REF!</definedName>
    <definedName name="_C002305">RES!#REF!</definedName>
    <definedName name="_C002306">RES!#REF!</definedName>
    <definedName name="_C002307">RES!#REF!</definedName>
    <definedName name="_C002308">RES!#REF!</definedName>
    <definedName name="_C002309">RES!#REF!</definedName>
    <definedName name="_C002310" localSheetId="7">RES!#REF!</definedName>
    <definedName name="_C002310" localSheetId="8">RES!#REF!</definedName>
    <definedName name="_C002310">RES!#REF!</definedName>
    <definedName name="_C002311" localSheetId="7">RES!#REF!</definedName>
    <definedName name="_C002311" localSheetId="8">RES!#REF!</definedName>
    <definedName name="_C002311">RES!#REF!</definedName>
    <definedName name="_C002312">RES!#REF!</definedName>
    <definedName name="_C002313">RES!#REF!</definedName>
    <definedName name="_C002314">RES!#REF!</definedName>
    <definedName name="_C002315">RES!#REF!</definedName>
    <definedName name="_C002316" localSheetId="7">RES!#REF!</definedName>
    <definedName name="_C002316" localSheetId="8">RES!#REF!</definedName>
    <definedName name="_C002316">RES!#REF!</definedName>
    <definedName name="_C002317" localSheetId="7">RES!#REF!</definedName>
    <definedName name="_C002317" localSheetId="8">RES!#REF!</definedName>
    <definedName name="_C002317">RES!#REF!</definedName>
    <definedName name="_C002318">RES!#REF!</definedName>
    <definedName name="_C002319">RES!#REF!</definedName>
    <definedName name="_C002320">RES!#REF!</definedName>
    <definedName name="_C002321">RES!#REF!</definedName>
    <definedName name="_C002322" localSheetId="7">RES!#REF!</definedName>
    <definedName name="_C002322" localSheetId="8">RES!#REF!</definedName>
    <definedName name="_C002322">RES!#REF!</definedName>
    <definedName name="_C002323" localSheetId="7">RES!#REF!</definedName>
    <definedName name="_C002323" localSheetId="8">RES!#REF!</definedName>
    <definedName name="_C002323">RES!#REF!</definedName>
    <definedName name="_C002324">RES!#REF!</definedName>
    <definedName name="_C002325">RES!#REF!</definedName>
    <definedName name="_C002326">RES!#REF!</definedName>
    <definedName name="_C002327">RES!#REF!</definedName>
    <definedName name="_C002328" localSheetId="7">RES!#REF!</definedName>
    <definedName name="_C002328" localSheetId="8">RES!#REF!</definedName>
    <definedName name="_C002328">RES!#REF!</definedName>
    <definedName name="_C002329" localSheetId="7">RES!#REF!</definedName>
    <definedName name="_C002329" localSheetId="8">RES!#REF!</definedName>
    <definedName name="_C002329">RES!#REF!</definedName>
    <definedName name="_C002330">RES!#REF!</definedName>
    <definedName name="_C002331">RES!$E$40</definedName>
    <definedName name="_C002332">RES!$F$40</definedName>
    <definedName name="_C002333">RES!$G$40</definedName>
    <definedName name="_C002334" localSheetId="7">RES!#REF!</definedName>
    <definedName name="_C002334" localSheetId="8">RES!#REF!</definedName>
    <definedName name="_C002334">RES!#REF!</definedName>
    <definedName name="_C002335" localSheetId="7">RES!#REF!</definedName>
    <definedName name="_C002335" localSheetId="8">RES!#REF!</definedName>
    <definedName name="_C002335">RES!#REF!</definedName>
    <definedName name="_C002336">RES!$H$40</definedName>
    <definedName name="_C002337">RES!#REF!</definedName>
    <definedName name="_C002338">RES!#REF!</definedName>
    <definedName name="_C002339">RES!#REF!</definedName>
    <definedName name="_C002340" localSheetId="7">RES!#REF!</definedName>
    <definedName name="_C002340" localSheetId="8">RES!#REF!</definedName>
    <definedName name="_C002340">RES!#REF!</definedName>
    <definedName name="_C002341" localSheetId="7">RES!#REF!</definedName>
    <definedName name="_C002341" localSheetId="8">RES!#REF!</definedName>
    <definedName name="_C002341">RES!#REF!</definedName>
    <definedName name="_C002342">RES!#REF!</definedName>
    <definedName name="_C002343">RES!#REF!</definedName>
    <definedName name="_C002344">RES!#REF!</definedName>
    <definedName name="_C002345">RES!#REF!</definedName>
    <definedName name="_C002346" localSheetId="7">RES!#REF!</definedName>
    <definedName name="_C002346" localSheetId="8">RES!#REF!</definedName>
    <definedName name="_C002346">RES!#REF!</definedName>
    <definedName name="_C002347" localSheetId="7">RES!#REF!</definedName>
    <definedName name="_C002347" localSheetId="8">RES!#REF!</definedName>
    <definedName name="_C002347">RES!#REF!</definedName>
    <definedName name="_C002348">RES!#REF!</definedName>
    <definedName name="_C002349">RES!#REF!</definedName>
    <definedName name="_C002350">RES!#REF!</definedName>
    <definedName name="_C002351">RES!#REF!</definedName>
    <definedName name="_C002352" localSheetId="7">RES!#REF!</definedName>
    <definedName name="_C002352" localSheetId="8">RES!#REF!</definedName>
    <definedName name="_C002352">RES!#REF!</definedName>
    <definedName name="_C002353" localSheetId="7">RES!#REF!</definedName>
    <definedName name="_C002353" localSheetId="8">RES!#REF!</definedName>
    <definedName name="_C002353">RES!#REF!</definedName>
    <definedName name="_C002354">RES!#REF!</definedName>
    <definedName name="_C002355">RES!#REF!</definedName>
    <definedName name="_C002356">RES!#REF!</definedName>
    <definedName name="_C002357">RES!#REF!</definedName>
    <definedName name="_C002358" localSheetId="7">RES!#REF!</definedName>
    <definedName name="_C002358" localSheetId="8">RES!#REF!</definedName>
    <definedName name="_C002358">RES!#REF!</definedName>
    <definedName name="_C002359" localSheetId="7">RES!#REF!</definedName>
    <definedName name="_C002359" localSheetId="8">RES!#REF!</definedName>
    <definedName name="_C002359">RES!#REF!</definedName>
    <definedName name="_C002360">RES!#REF!</definedName>
    <definedName name="_C002361">RES!#REF!</definedName>
    <definedName name="_C002362">RES!#REF!</definedName>
    <definedName name="_C002363">RES!#REF!</definedName>
    <definedName name="_C002364" localSheetId="7">RES!#REF!</definedName>
    <definedName name="_C002364" localSheetId="8">RES!#REF!</definedName>
    <definedName name="_C002364">RES!#REF!</definedName>
    <definedName name="_C002365" localSheetId="7">RES!#REF!</definedName>
    <definedName name="_C002365" localSheetId="8">RES!#REF!</definedName>
    <definedName name="_C002365">RES!#REF!</definedName>
    <definedName name="_C002366">RES!#REF!</definedName>
    <definedName name="_C002367">RES!#REF!</definedName>
    <definedName name="_C002368">RES!#REF!</definedName>
    <definedName name="_C002369">RES!#REF!</definedName>
    <definedName name="_C002370" localSheetId="7">RES!#REF!</definedName>
    <definedName name="_C002370" localSheetId="8">RES!#REF!</definedName>
    <definedName name="_C002370">RES!#REF!</definedName>
    <definedName name="_C002371" localSheetId="7">RES!#REF!</definedName>
    <definedName name="_C002371" localSheetId="8">RES!#REF!</definedName>
    <definedName name="_C002371">RES!#REF!</definedName>
    <definedName name="_C002372">RES!#REF!</definedName>
    <definedName name="_C002373">RES!#REF!</definedName>
    <definedName name="_C002374">RES!#REF!</definedName>
    <definedName name="_C002375">RES!#REF!</definedName>
    <definedName name="_C002376" localSheetId="7">RES!#REF!</definedName>
    <definedName name="_C002376" localSheetId="8">RES!#REF!</definedName>
    <definedName name="_C002376">RES!#REF!</definedName>
    <definedName name="_C002377" localSheetId="7">RES!#REF!</definedName>
    <definedName name="_C002377" localSheetId="8">RES!#REF!</definedName>
    <definedName name="_C002377">RES!#REF!</definedName>
    <definedName name="_C002378">RES!#REF!</definedName>
    <definedName name="_C002379">RES!#REF!</definedName>
    <definedName name="_C002380">RES!#REF!</definedName>
    <definedName name="_C002381">RES!#REF!</definedName>
    <definedName name="_C002382" localSheetId="7">RES!#REF!</definedName>
    <definedName name="_C002382" localSheetId="8">RES!#REF!</definedName>
    <definedName name="_C002382">RES!#REF!</definedName>
    <definedName name="_C002383" localSheetId="7">RES!#REF!</definedName>
    <definedName name="_C002383" localSheetId="8">RES!#REF!</definedName>
    <definedName name="_C002383">RES!#REF!</definedName>
    <definedName name="_C002384">RES!#REF!</definedName>
    <definedName name="_C002385">RES!#REF!</definedName>
    <definedName name="_C002386">RES!#REF!</definedName>
    <definedName name="_C002387">RES!#REF!</definedName>
    <definedName name="_C002388" localSheetId="7">RES!#REF!</definedName>
    <definedName name="_C002388" localSheetId="8">RES!#REF!</definedName>
    <definedName name="_C002388">RES!#REF!</definedName>
    <definedName name="_C002389" localSheetId="7">RES!#REF!</definedName>
    <definedName name="_C002389" localSheetId="8">RES!#REF!</definedName>
    <definedName name="_C002389">RES!#REF!</definedName>
    <definedName name="_C002390">RES!#REF!</definedName>
    <definedName name="_C002391">RES!#REF!</definedName>
    <definedName name="_C002392">RES!#REF!</definedName>
    <definedName name="_C002393">RES!#REF!</definedName>
    <definedName name="_C002394" localSheetId="7">RES!#REF!</definedName>
    <definedName name="_C002394" localSheetId="8">RES!#REF!</definedName>
    <definedName name="_C002394">RES!#REF!</definedName>
    <definedName name="_C002395" localSheetId="7">RES!#REF!</definedName>
    <definedName name="_C002395" localSheetId="8">RES!#REF!</definedName>
    <definedName name="_C002395">RES!#REF!</definedName>
    <definedName name="_C002396">RES!#REF!</definedName>
    <definedName name="_C002397">RES!#REF!</definedName>
    <definedName name="_C002398">RES!#REF!</definedName>
    <definedName name="_C002399">RES!#REF!</definedName>
    <definedName name="_C002400" localSheetId="7">RES!#REF!</definedName>
    <definedName name="_C002400" localSheetId="8">RES!#REF!</definedName>
    <definedName name="_C002400">RES!#REF!</definedName>
    <definedName name="_C002401" localSheetId="7">RES!#REF!</definedName>
    <definedName name="_C002401" localSheetId="8">RES!#REF!</definedName>
    <definedName name="_C002401">RES!#REF!</definedName>
    <definedName name="_C002402">RES!#REF!</definedName>
    <definedName name="_C002403">RES!#REF!</definedName>
    <definedName name="_C002404">RES!#REF!</definedName>
    <definedName name="_C002405">RES!#REF!</definedName>
    <definedName name="_C002406" localSheetId="7">RES!#REF!</definedName>
    <definedName name="_C002406" localSheetId="8">RES!#REF!</definedName>
    <definedName name="_C002406">RES!#REF!</definedName>
    <definedName name="_C002407" localSheetId="7">RES!#REF!</definedName>
    <definedName name="_C002407" localSheetId="8">RES!#REF!</definedName>
    <definedName name="_C002407">RES!#REF!</definedName>
    <definedName name="_C002408">RES!#REF!</definedName>
    <definedName name="_C002409">RES!#REF!</definedName>
    <definedName name="_C002410">RES!#REF!</definedName>
    <definedName name="_C002411">RES!#REF!</definedName>
    <definedName name="_C002412" localSheetId="7">RES!#REF!</definedName>
    <definedName name="_C002412" localSheetId="8">RES!#REF!</definedName>
    <definedName name="_C002412">RES!#REF!</definedName>
    <definedName name="_C002413" localSheetId="7">RES!#REF!</definedName>
    <definedName name="_C002413" localSheetId="8">RES!#REF!</definedName>
    <definedName name="_C002413">RES!#REF!</definedName>
    <definedName name="_C002414">RES!#REF!</definedName>
    <definedName name="_C002415">RES!#REF!</definedName>
    <definedName name="_C002416">RES!#REF!</definedName>
    <definedName name="_C002417">RES!#REF!</definedName>
    <definedName name="_C002418" localSheetId="7">RES!#REF!</definedName>
    <definedName name="_C002418" localSheetId="8">RES!#REF!</definedName>
    <definedName name="_C002418">RES!#REF!</definedName>
    <definedName name="_C002419" localSheetId="7">RES!#REF!</definedName>
    <definedName name="_C002419" localSheetId="8">RES!#REF!</definedName>
    <definedName name="_C002419">RES!#REF!</definedName>
    <definedName name="_C002420">RES!#REF!</definedName>
    <definedName name="_C002421">RES!#REF!</definedName>
    <definedName name="_C002422">RES!#REF!</definedName>
    <definedName name="_C002423">RES!#REF!</definedName>
    <definedName name="_C002424" localSheetId="7">RES!#REF!</definedName>
    <definedName name="_C002424" localSheetId="8">RES!#REF!</definedName>
    <definedName name="_C002424">RES!#REF!</definedName>
    <definedName name="_C002425" localSheetId="7">RES!#REF!</definedName>
    <definedName name="_C002425" localSheetId="8">RES!#REF!</definedName>
    <definedName name="_C002425">RES!#REF!</definedName>
    <definedName name="_C002426">RES!#REF!</definedName>
    <definedName name="_C002427">RES!#REF!</definedName>
    <definedName name="_C002428">RES!#REF!</definedName>
    <definedName name="_C002429">RES!#REF!</definedName>
    <definedName name="_C002430" localSheetId="7">RES!#REF!</definedName>
    <definedName name="_C002430" localSheetId="8">RES!#REF!</definedName>
    <definedName name="_C002430">RES!#REF!</definedName>
    <definedName name="_C002431" localSheetId="7">RES!#REF!</definedName>
    <definedName name="_C002431" localSheetId="8">RES!#REF!</definedName>
    <definedName name="_C002431">RES!#REF!</definedName>
    <definedName name="_C002432">RES!#REF!</definedName>
    <definedName name="_C002433">RES!#REF!</definedName>
    <definedName name="_C002434">RES!#REF!</definedName>
    <definedName name="_C002435">RES!#REF!</definedName>
    <definedName name="_C002436" localSheetId="7">RES!#REF!</definedName>
    <definedName name="_C002436" localSheetId="8">RES!#REF!</definedName>
    <definedName name="_C002436">RES!#REF!</definedName>
    <definedName name="_C002437" localSheetId="7">RES!#REF!</definedName>
    <definedName name="_C002437" localSheetId="8">RES!#REF!</definedName>
    <definedName name="_C002437">RES!#REF!</definedName>
    <definedName name="_C002438">RES!#REF!</definedName>
    <definedName name="_C002439">RES!#REF!</definedName>
    <definedName name="_C002440">RES!#REF!</definedName>
    <definedName name="_C002441">RES!#REF!</definedName>
    <definedName name="_C002442" localSheetId="7">RES!#REF!</definedName>
    <definedName name="_C002442" localSheetId="8">RES!#REF!</definedName>
    <definedName name="_C002442">RES!#REF!</definedName>
    <definedName name="_C002443" localSheetId="7">RES!#REF!</definedName>
    <definedName name="_C002443" localSheetId="8">RES!#REF!</definedName>
    <definedName name="_C002443">RES!#REF!</definedName>
    <definedName name="_C002444">RES!#REF!</definedName>
    <definedName name="_C002445">RES!#REF!</definedName>
    <definedName name="_C002446">RES!#REF!</definedName>
    <definedName name="_C002447">RES!#REF!</definedName>
    <definedName name="_C002448" localSheetId="7">RES!#REF!</definedName>
    <definedName name="_C002448" localSheetId="8">RES!#REF!</definedName>
    <definedName name="_C002448">RES!#REF!</definedName>
    <definedName name="_C002449" localSheetId="7">RES!#REF!</definedName>
    <definedName name="_C002449" localSheetId="8">RES!#REF!</definedName>
    <definedName name="_C002449">RES!#REF!</definedName>
    <definedName name="_C002450">RES!#REF!</definedName>
    <definedName name="_C002451">RES!#REF!</definedName>
    <definedName name="_C002452">RES!#REF!</definedName>
    <definedName name="_C002453">RES!#REF!</definedName>
    <definedName name="_C002454" localSheetId="7">RES!#REF!</definedName>
    <definedName name="_C002454" localSheetId="8">RES!#REF!</definedName>
    <definedName name="_C002454">RES!#REF!</definedName>
    <definedName name="_C002455" localSheetId="7">RES!#REF!</definedName>
    <definedName name="_C002455" localSheetId="8">RES!#REF!</definedName>
    <definedName name="_C002455">RES!#REF!</definedName>
    <definedName name="_C002456">RES!#REF!</definedName>
    <definedName name="_C002457">RES!#REF!</definedName>
    <definedName name="_C002458">RES!#REF!</definedName>
    <definedName name="_C002459">RES!#REF!</definedName>
    <definedName name="_C002460" localSheetId="7">RES!#REF!</definedName>
    <definedName name="_C002460" localSheetId="8">RES!#REF!</definedName>
    <definedName name="_C002460">RES!#REF!</definedName>
    <definedName name="_C002461" localSheetId="7">RES!#REF!</definedName>
    <definedName name="_C002461" localSheetId="8">RES!#REF!</definedName>
    <definedName name="_C002461">RES!#REF!</definedName>
    <definedName name="_C002462">RES!#REF!</definedName>
    <definedName name="_C002463">RES!#REF!</definedName>
    <definedName name="_C002464">RES!#REF!</definedName>
    <definedName name="_C002465">RES!#REF!</definedName>
    <definedName name="_C002466" localSheetId="7">RES!#REF!</definedName>
    <definedName name="_C002466" localSheetId="8">RES!#REF!</definedName>
    <definedName name="_C002466">RES!#REF!</definedName>
    <definedName name="_C002467" localSheetId="7">RES!#REF!</definedName>
    <definedName name="_C002467" localSheetId="8">RES!#REF!</definedName>
    <definedName name="_C002467">RES!#REF!</definedName>
    <definedName name="_C002468">RES!#REF!</definedName>
    <definedName name="_C002469">RES!$E$44</definedName>
    <definedName name="_C002470">RES!$F$44</definedName>
    <definedName name="_C002471">RES!$G$44</definedName>
    <definedName name="_C002472" localSheetId="7">RES!#REF!</definedName>
    <definedName name="_C002472" localSheetId="8">RES!#REF!</definedName>
    <definedName name="_C002472">RES!#REF!</definedName>
    <definedName name="_C002473" localSheetId="7">RES!#REF!</definedName>
    <definedName name="_C002473" localSheetId="8">RES!#REF!</definedName>
    <definedName name="_C002473">RES!#REF!</definedName>
    <definedName name="_C002474">RES!$H$44</definedName>
    <definedName name="_C002475">RES!#REF!</definedName>
    <definedName name="_C002476">RES!#REF!</definedName>
    <definedName name="_C002477">RES!#REF!</definedName>
    <definedName name="_C002478" localSheetId="7">RES!#REF!</definedName>
    <definedName name="_C002478" localSheetId="8">RES!#REF!</definedName>
    <definedName name="_C002478">RES!#REF!</definedName>
    <definedName name="_C002479" localSheetId="7">RES!#REF!</definedName>
    <definedName name="_C002479" localSheetId="8">RES!#REF!</definedName>
    <definedName name="_C002479">RES!#REF!</definedName>
    <definedName name="_C002480">RES!#REF!</definedName>
    <definedName name="_C002481">RES!#REF!</definedName>
    <definedName name="_C002482">RES!#REF!</definedName>
    <definedName name="_C002483">RES!#REF!</definedName>
    <definedName name="_C002484" localSheetId="7">RES!#REF!</definedName>
    <definedName name="_C002484" localSheetId="8">RES!#REF!</definedName>
    <definedName name="_C002484">RES!#REF!</definedName>
    <definedName name="_C002485" localSheetId="7">RES!#REF!</definedName>
    <definedName name="_C002485" localSheetId="8">RES!#REF!</definedName>
    <definedName name="_C002485">RES!#REF!</definedName>
    <definedName name="_C002486">RES!#REF!</definedName>
    <definedName name="_C002487">RES!#REF!</definedName>
    <definedName name="_C002488">RES!#REF!</definedName>
    <definedName name="_C002489">RES!#REF!</definedName>
    <definedName name="_C002490" localSheetId="7">RES!#REF!</definedName>
    <definedName name="_C002490" localSheetId="8">RES!#REF!</definedName>
    <definedName name="_C002490">RES!#REF!</definedName>
    <definedName name="_C002491" localSheetId="7">RES!#REF!</definedName>
    <definedName name="_C002491" localSheetId="8">RES!#REF!</definedName>
    <definedName name="_C002491">RES!#REF!</definedName>
    <definedName name="_C002492">RES!#REF!</definedName>
    <definedName name="_C002493">RES!#REF!</definedName>
    <definedName name="_C002494">RES!#REF!</definedName>
    <definedName name="_C002495">RES!#REF!</definedName>
    <definedName name="_C002496" localSheetId="7">RES!#REF!</definedName>
    <definedName name="_C002496" localSheetId="8">RES!#REF!</definedName>
    <definedName name="_C002496">RES!#REF!</definedName>
    <definedName name="_C002497" localSheetId="7">RES!#REF!</definedName>
    <definedName name="_C002497" localSheetId="8">RES!#REF!</definedName>
    <definedName name="_C002497">RES!#REF!</definedName>
    <definedName name="_C002498">RES!#REF!</definedName>
    <definedName name="_C002499">RES!#REF!</definedName>
    <definedName name="_C002500">RES!#REF!</definedName>
    <definedName name="_C002501">RES!#REF!</definedName>
    <definedName name="_C002502" localSheetId="7">RES!#REF!</definedName>
    <definedName name="_C002502" localSheetId="8">RES!#REF!</definedName>
    <definedName name="_C002502">RES!#REF!</definedName>
    <definedName name="_C002503" localSheetId="7">RES!#REF!</definedName>
    <definedName name="_C002503" localSheetId="8">RES!#REF!</definedName>
    <definedName name="_C002503">RES!#REF!</definedName>
    <definedName name="_C002504">RES!#REF!</definedName>
    <definedName name="_C002505">RES!#REF!</definedName>
    <definedName name="_C002506">RES!#REF!</definedName>
    <definedName name="_C002507">RES!#REF!</definedName>
    <definedName name="_C002508" localSheetId="7">RES!#REF!</definedName>
    <definedName name="_C002508" localSheetId="8">RES!#REF!</definedName>
    <definedName name="_C002508">RES!#REF!</definedName>
    <definedName name="_C002509" localSheetId="7">RES!#REF!</definedName>
    <definedName name="_C002509" localSheetId="8">RES!#REF!</definedName>
    <definedName name="_C002509">RES!#REF!</definedName>
    <definedName name="_C002510">RES!#REF!</definedName>
    <definedName name="_C002511">RES!#REF!</definedName>
    <definedName name="_C002512">RES!#REF!</definedName>
    <definedName name="_C002513">RES!#REF!</definedName>
    <definedName name="_C002514" localSheetId="7">RES!#REF!</definedName>
    <definedName name="_C002514" localSheetId="8">RES!#REF!</definedName>
    <definedName name="_C002514">RES!#REF!</definedName>
    <definedName name="_C002515" localSheetId="7">RES!#REF!</definedName>
    <definedName name="_C002515" localSheetId="8">RES!#REF!</definedName>
    <definedName name="_C002515">RES!#REF!</definedName>
    <definedName name="_C002516">RES!#REF!</definedName>
    <definedName name="_C002517">RES!#REF!</definedName>
    <definedName name="_C002518">RES!#REF!</definedName>
    <definedName name="_C002519">RES!#REF!</definedName>
    <definedName name="_C002520" localSheetId="7">RES!#REF!</definedName>
    <definedName name="_C002520" localSheetId="8">RES!#REF!</definedName>
    <definedName name="_C002520">RES!#REF!</definedName>
    <definedName name="_C002521" localSheetId="7">RES!#REF!</definedName>
    <definedName name="_C002521" localSheetId="8">RES!#REF!</definedName>
    <definedName name="_C002521">RES!#REF!</definedName>
    <definedName name="_C002522">RES!#REF!</definedName>
    <definedName name="_C002523">RES!$E$47</definedName>
    <definedName name="_C002524">RES!$F$47</definedName>
    <definedName name="_C002525">RES!$G$47</definedName>
    <definedName name="_C002526" localSheetId="7">RES!#REF!</definedName>
    <definedName name="_C002526" localSheetId="8">RES!#REF!</definedName>
    <definedName name="_C002526">RES!#REF!</definedName>
    <definedName name="_C002527" localSheetId="7">RES!#REF!</definedName>
    <definedName name="_C002527" localSheetId="8">RES!#REF!</definedName>
    <definedName name="_C002527">RES!#REF!</definedName>
    <definedName name="_C002528">RES!$H$47</definedName>
    <definedName name="_C002529">RES!$E$48</definedName>
    <definedName name="_C002530">RES!$F$48</definedName>
    <definedName name="_C002531">RES!$G$48</definedName>
    <definedName name="_C002532" localSheetId="7">RES!#REF!</definedName>
    <definedName name="_C002532" localSheetId="8">RES!#REF!</definedName>
    <definedName name="_C002532">RES!#REF!</definedName>
    <definedName name="_C002533" localSheetId="7">RES!#REF!</definedName>
    <definedName name="_C002533" localSheetId="8">RES!#REF!</definedName>
    <definedName name="_C002533">RES!#REF!</definedName>
    <definedName name="_C002534">RES!$H$48</definedName>
    <definedName name="_C002535">RES!$E$49</definedName>
    <definedName name="_C002536">RES!$F$49</definedName>
    <definedName name="_C002537">RES!$G$49</definedName>
    <definedName name="_C002538" localSheetId="7">RES!#REF!</definedName>
    <definedName name="_C002538" localSheetId="8">RES!#REF!</definedName>
    <definedName name="_C002538">RES!#REF!</definedName>
    <definedName name="_C002539" localSheetId="7">RES!#REF!</definedName>
    <definedName name="_C002539" localSheetId="8">RES!#REF!</definedName>
    <definedName name="_C002539">RES!#REF!</definedName>
    <definedName name="_C002540">RES!$H$49</definedName>
    <definedName name="_C002541">RES!$E$50</definedName>
    <definedName name="_C002542">RES!$F$50</definedName>
    <definedName name="_C002543">RES!$G$50</definedName>
    <definedName name="_C002544" localSheetId="7">RES!#REF!</definedName>
    <definedName name="_C002544" localSheetId="8">RES!#REF!</definedName>
    <definedName name="_C002544">RES!#REF!</definedName>
    <definedName name="_C002545" localSheetId="7">RES!#REF!</definedName>
    <definedName name="_C002545" localSheetId="8">RES!#REF!</definedName>
    <definedName name="_C002545">RES!#REF!</definedName>
    <definedName name="_C002546">RES!$H$50</definedName>
    <definedName name="_C002547">RES!#REF!</definedName>
    <definedName name="_C002548">RES!#REF!</definedName>
    <definedName name="_C002549">RES!#REF!</definedName>
    <definedName name="_C002550" localSheetId="7">RES!#REF!</definedName>
    <definedName name="_C002550" localSheetId="8">RES!#REF!</definedName>
    <definedName name="_C002550">RES!#REF!</definedName>
    <definedName name="_C002551" localSheetId="7">RES!#REF!</definedName>
    <definedName name="_C002551" localSheetId="8">RES!#REF!</definedName>
    <definedName name="_C002551">RES!#REF!</definedName>
    <definedName name="_C002552">RES!#REF!</definedName>
    <definedName name="_C002553">RES!#REF!</definedName>
    <definedName name="_C002554">RES!#REF!</definedName>
    <definedName name="_C002555">RES!#REF!</definedName>
    <definedName name="_C002556" localSheetId="7">RES!#REF!</definedName>
    <definedName name="_C002556" localSheetId="8">RES!#REF!</definedName>
    <definedName name="_C002556">RES!#REF!</definedName>
    <definedName name="_C002557" localSheetId="7">RES!#REF!</definedName>
    <definedName name="_C002557" localSheetId="8">RES!#REF!</definedName>
    <definedName name="_C002557">RES!#REF!</definedName>
    <definedName name="_C002558">RES!#REF!</definedName>
    <definedName name="_C002559">RES!#REF!</definedName>
    <definedName name="_C002560">RES!#REF!</definedName>
    <definedName name="_C002561">RES!#REF!</definedName>
    <definedName name="_C002562" localSheetId="7">RES!#REF!</definedName>
    <definedName name="_C002562" localSheetId="8">RES!#REF!</definedName>
    <definedName name="_C002562">RES!#REF!</definedName>
    <definedName name="_C002563" localSheetId="7">RES!#REF!</definedName>
    <definedName name="_C002563" localSheetId="8">RES!#REF!</definedName>
    <definedName name="_C002563">RES!#REF!</definedName>
    <definedName name="_C002564">RES!#REF!</definedName>
    <definedName name="_C002565">RES!#REF!</definedName>
    <definedName name="_C002566">RES!#REF!</definedName>
    <definedName name="_C002567">RES!#REF!</definedName>
    <definedName name="_C002568" localSheetId="7">RES!#REF!</definedName>
    <definedName name="_C002568" localSheetId="8">RES!#REF!</definedName>
    <definedName name="_C002568">RES!#REF!</definedName>
    <definedName name="_C002569" localSheetId="7">RES!#REF!</definedName>
    <definedName name="_C002569" localSheetId="8">RES!#REF!</definedName>
    <definedName name="_C002569">RES!#REF!</definedName>
    <definedName name="_C002570">RES!#REF!</definedName>
    <definedName name="_C002571">RES!#REF!</definedName>
    <definedName name="_C002572">RES!#REF!</definedName>
    <definedName name="_C002573">RES!#REF!</definedName>
    <definedName name="_C002574" localSheetId="7">RES!#REF!</definedName>
    <definedName name="_C002574" localSheetId="8">RES!#REF!</definedName>
    <definedName name="_C002574">RES!#REF!</definedName>
    <definedName name="_C002575" localSheetId="7">RES!#REF!</definedName>
    <definedName name="_C002575" localSheetId="8">RES!#REF!</definedName>
    <definedName name="_C002575">RES!#REF!</definedName>
    <definedName name="_C002576">RES!#REF!</definedName>
    <definedName name="_C002577">RES!#REF!</definedName>
    <definedName name="_C002578">RES!#REF!</definedName>
    <definedName name="_C002579">RES!#REF!</definedName>
    <definedName name="_C002580" localSheetId="7">RES!#REF!</definedName>
    <definedName name="_C002580" localSheetId="8">RES!#REF!</definedName>
    <definedName name="_C002580">RES!#REF!</definedName>
    <definedName name="_C002581" localSheetId="7">RES!#REF!</definedName>
    <definedName name="_C002581" localSheetId="8">RES!#REF!</definedName>
    <definedName name="_C002581">RES!#REF!</definedName>
    <definedName name="_C002582">RES!#REF!</definedName>
    <definedName name="_C002583">RES!#REF!</definedName>
    <definedName name="_C002584">RES!#REF!</definedName>
    <definedName name="_C002585">RES!#REF!</definedName>
    <definedName name="_C002586" localSheetId="7">RES!#REF!</definedName>
    <definedName name="_C002586" localSheetId="8">RES!#REF!</definedName>
    <definedName name="_C002586">RES!#REF!</definedName>
    <definedName name="_C002587" localSheetId="7">RES!#REF!</definedName>
    <definedName name="_C002587" localSheetId="8">RES!#REF!</definedName>
    <definedName name="_C002587">RES!#REF!</definedName>
    <definedName name="_C002588">RES!#REF!</definedName>
    <definedName name="_C002589">RES!#REF!</definedName>
    <definedName name="_C002590">RES!#REF!</definedName>
    <definedName name="_C002591">RES!#REF!</definedName>
    <definedName name="_C002592" localSheetId="7">RES!#REF!</definedName>
    <definedName name="_C002592" localSheetId="8">RES!#REF!</definedName>
    <definedName name="_C002592">RES!#REF!</definedName>
    <definedName name="_C002593" localSheetId="7">RES!#REF!</definedName>
    <definedName name="_C002593" localSheetId="8">RES!#REF!</definedName>
    <definedName name="_C002593">RES!#REF!</definedName>
    <definedName name="_C002594">RES!#REF!</definedName>
    <definedName name="_C002595">RES!#REF!</definedName>
    <definedName name="_C002596">RES!#REF!</definedName>
    <definedName name="_C002597">RES!#REF!</definedName>
    <definedName name="_C002598" localSheetId="7">RES!#REF!</definedName>
    <definedName name="_C002598" localSheetId="8">RES!#REF!</definedName>
    <definedName name="_C002598">RES!#REF!</definedName>
    <definedName name="_C002599" localSheetId="7">RES!#REF!</definedName>
    <definedName name="_C002599" localSheetId="8">RES!#REF!</definedName>
    <definedName name="_C002599">RES!#REF!</definedName>
    <definedName name="_C002600">RES!#REF!</definedName>
    <definedName name="_C002601">RES!$E$59</definedName>
    <definedName name="_C002602">RES!$F$59</definedName>
    <definedName name="_C002603">RES!$G$59</definedName>
    <definedName name="_C002604" localSheetId="7">RES!#REF!</definedName>
    <definedName name="_C002604" localSheetId="8">RES!#REF!</definedName>
    <definedName name="_C002604">RES!#REF!</definedName>
    <definedName name="_C002605" localSheetId="7">RES!#REF!</definedName>
    <definedName name="_C002605" localSheetId="8">RES!#REF!</definedName>
    <definedName name="_C002605">RES!#REF!</definedName>
    <definedName name="_C002606">RES!$H$59</definedName>
    <definedName name="_C002607">RES!$E$21</definedName>
    <definedName name="_C002608">RES!$F$21</definedName>
    <definedName name="_C002609">RES!$G$21</definedName>
    <definedName name="_C002610" localSheetId="7">RES!#REF!</definedName>
    <definedName name="_C002610" localSheetId="8">RES!#REF!</definedName>
    <definedName name="_C002610">RES!#REF!</definedName>
    <definedName name="_C002611" localSheetId="7">RES!#REF!</definedName>
    <definedName name="_C002611" localSheetId="8">RES!#REF!</definedName>
    <definedName name="_C002611">RES!#REF!</definedName>
    <definedName name="_C002612">RES!$H$21</definedName>
    <definedName name="_C002613">RES!#REF!</definedName>
    <definedName name="_C002614">RES!#REF!</definedName>
    <definedName name="_C002615">RES!#REF!</definedName>
    <definedName name="_C002616" localSheetId="7">RES!#REF!</definedName>
    <definedName name="_C002616" localSheetId="8">RES!#REF!</definedName>
    <definedName name="_C002616">RES!#REF!</definedName>
    <definedName name="_C002617" localSheetId="7">RES!#REF!</definedName>
    <definedName name="_C002617" localSheetId="8">RES!#REF!</definedName>
    <definedName name="_C002617">RES!#REF!</definedName>
    <definedName name="_C002618">RES!#REF!</definedName>
    <definedName name="_C002619">RES!$E$26</definedName>
    <definedName name="_C002620">RES!$F$26</definedName>
    <definedName name="_C002621">RES!$G$26</definedName>
    <definedName name="_C002622" localSheetId="7">RES!#REF!</definedName>
    <definedName name="_C002622" localSheetId="8">RES!#REF!</definedName>
    <definedName name="_C002622">RES!#REF!</definedName>
    <definedName name="_C002623" localSheetId="7">RES!#REF!</definedName>
    <definedName name="_C002623" localSheetId="8">RES!#REF!</definedName>
    <definedName name="_C002623">RES!#REF!</definedName>
    <definedName name="_C002624">RES!$H$26</definedName>
    <definedName name="_C002625">RES!$E$60</definedName>
    <definedName name="_C002626">RES!$F$60</definedName>
    <definedName name="_C002627">RES!$G$60</definedName>
    <definedName name="_C002628" localSheetId="7">RES!#REF!</definedName>
    <definedName name="_C002628" localSheetId="8">RES!#REF!</definedName>
    <definedName name="_C002628">RES!#REF!</definedName>
    <definedName name="_C002629" localSheetId="7">RES!#REF!</definedName>
    <definedName name="_C002629" localSheetId="8">RES!#REF!</definedName>
    <definedName name="_C002629">RES!#REF!</definedName>
    <definedName name="_C002630">RES!$H$60</definedName>
    <definedName name="_C002631">RES!#REF!</definedName>
    <definedName name="_C002632">RES!#REF!</definedName>
    <definedName name="_C002633">RES!#REF!</definedName>
    <definedName name="_C002634" localSheetId="7">RES!#REF!</definedName>
    <definedName name="_C002634" localSheetId="8">RES!#REF!</definedName>
    <definedName name="_C002634">RES!#REF!</definedName>
    <definedName name="_C002635" localSheetId="7">RES!#REF!</definedName>
    <definedName name="_C002635" localSheetId="8">RES!#REF!</definedName>
    <definedName name="_C002635">RES!#REF!</definedName>
    <definedName name="_C002636">RES!#REF!</definedName>
    <definedName name="_C002637">RES!#REF!</definedName>
    <definedName name="_C002638">RES!#REF!</definedName>
    <definedName name="_C002639">RES!#REF!</definedName>
    <definedName name="_C002640" localSheetId="7">RES!#REF!</definedName>
    <definedName name="_C002640" localSheetId="8">RES!#REF!</definedName>
    <definedName name="_C002640">RES!#REF!</definedName>
    <definedName name="_C002641" localSheetId="7">RES!#REF!</definedName>
    <definedName name="_C002641" localSheetId="8">RES!#REF!</definedName>
    <definedName name="_C002641">RES!#REF!</definedName>
    <definedName name="_C002642">RES!#REF!</definedName>
    <definedName name="_C002643">RES!#REF!</definedName>
    <definedName name="_C002644">RES!#REF!</definedName>
    <definedName name="_C002645">RES!#REF!</definedName>
    <definedName name="_C002646" localSheetId="7">RES!#REF!</definedName>
    <definedName name="_C002646" localSheetId="8">RES!#REF!</definedName>
    <definedName name="_C002646">RES!#REF!</definedName>
    <definedName name="_C002647" localSheetId="7">RES!#REF!</definedName>
    <definedName name="_C002647" localSheetId="8">RES!#REF!</definedName>
    <definedName name="_C002647">RES!#REF!</definedName>
    <definedName name="_C002648">RES!#REF!</definedName>
    <definedName name="_C002649">RES!#REF!</definedName>
    <definedName name="_C002650">RES!#REF!</definedName>
    <definedName name="_C002651">RES!#REF!</definedName>
    <definedName name="_C002652" localSheetId="7">RES!#REF!</definedName>
    <definedName name="_C002652" localSheetId="8">RES!#REF!</definedName>
    <definedName name="_C002652">RES!#REF!</definedName>
    <definedName name="_C002653" localSheetId="7">RES!#REF!</definedName>
    <definedName name="_C002653" localSheetId="8">RES!#REF!</definedName>
    <definedName name="_C002653">RES!#REF!</definedName>
    <definedName name="_C002654">RES!#REF!</definedName>
    <definedName name="_C002655" localSheetId="7">RES!#REF!</definedName>
    <definedName name="_C002655" localSheetId="8">RES!#REF!</definedName>
    <definedName name="_C002655">RES!#REF!</definedName>
    <definedName name="_C002656" localSheetId="7">RES!#REF!</definedName>
    <definedName name="_C002656" localSheetId="8">RES!#REF!</definedName>
    <definedName name="_C002656">RES!#REF!</definedName>
    <definedName name="_C002657" localSheetId="7">RES!#REF!</definedName>
    <definedName name="_C002657" localSheetId="8">RES!#REF!</definedName>
    <definedName name="_C002657">RES!#REF!</definedName>
    <definedName name="_C002658" localSheetId="7">RES!#REF!</definedName>
    <definedName name="_C002658" localSheetId="8">RES!#REF!</definedName>
    <definedName name="_C002658">RES!#REF!</definedName>
    <definedName name="_C002659" localSheetId="7">RES!#REF!</definedName>
    <definedName name="_C002659" localSheetId="8">RES!#REF!</definedName>
    <definedName name="_C002659">RES!#REF!</definedName>
    <definedName name="_C002660" localSheetId="7">RES!#REF!</definedName>
    <definedName name="_C002660" localSheetId="8">RES!#REF!</definedName>
    <definedName name="_C002660">RES!#REF!</definedName>
    <definedName name="_C002661" localSheetId="7">RES!#REF!</definedName>
    <definedName name="_C002661" localSheetId="8">RES!#REF!</definedName>
    <definedName name="_C002661">RES!#REF!</definedName>
    <definedName name="_C002662" localSheetId="7">RES!#REF!</definedName>
    <definedName name="_C002662" localSheetId="8">RES!#REF!</definedName>
    <definedName name="_C002662">RES!#REF!</definedName>
    <definedName name="_C002663" localSheetId="7">RES!#REF!</definedName>
    <definedName name="_C002663" localSheetId="8">RES!#REF!</definedName>
    <definedName name="_C002663">RES!#REF!</definedName>
    <definedName name="_C002664" localSheetId="7">RES!#REF!</definedName>
    <definedName name="_C002664" localSheetId="8">RES!#REF!</definedName>
    <definedName name="_C002664">RES!#REF!</definedName>
    <definedName name="_C002665" localSheetId="7">RES!#REF!</definedName>
    <definedName name="_C002665" localSheetId="8">RES!#REF!</definedName>
    <definedName name="_C002665">RES!#REF!</definedName>
    <definedName name="_C002666" localSheetId="7">RES!#REF!</definedName>
    <definedName name="_C002666" localSheetId="8">RES!#REF!</definedName>
    <definedName name="_C002666">RES!#REF!</definedName>
    <definedName name="_C002667">RES!#REF!</definedName>
    <definedName name="_C002668">RES!#REF!</definedName>
    <definedName name="_C002669">RES!#REF!</definedName>
    <definedName name="_C002670" localSheetId="7">RES!#REF!</definedName>
    <definedName name="_C002670" localSheetId="8">RES!#REF!</definedName>
    <definedName name="_C002670">RES!#REF!</definedName>
    <definedName name="_C002671" localSheetId="7">RES!#REF!</definedName>
    <definedName name="_C002671" localSheetId="8">RES!#REF!</definedName>
    <definedName name="_C002671">RES!#REF!</definedName>
    <definedName name="_C002672">RES!#REF!</definedName>
    <definedName name="_C002673">RES!#REF!</definedName>
    <definedName name="_C002674">RES!#REF!</definedName>
    <definedName name="_C002675">RES!#REF!</definedName>
    <definedName name="_C002676" localSheetId="7">RES!#REF!</definedName>
    <definedName name="_C002676" localSheetId="8">RES!#REF!</definedName>
    <definedName name="_C002676">RES!#REF!</definedName>
    <definedName name="_C002677" localSheetId="7">RES!#REF!</definedName>
    <definedName name="_C002677" localSheetId="8">RES!#REF!</definedName>
    <definedName name="_C002677">RES!#REF!</definedName>
    <definedName name="_C002678">RES!#REF!</definedName>
    <definedName name="_C002679">RES!$E$67</definedName>
    <definedName name="_C002680">RES!$F$67</definedName>
    <definedName name="_C002681">RES!$G$67</definedName>
    <definedName name="_C002682" localSheetId="7">RES!#REF!</definedName>
    <definedName name="_C002682" localSheetId="8">RES!#REF!</definedName>
    <definedName name="_C002682">RES!#REF!</definedName>
    <definedName name="_C002683" localSheetId="7">RES!#REF!</definedName>
    <definedName name="_C002683" localSheetId="8">RES!#REF!</definedName>
    <definedName name="_C002683">RES!#REF!</definedName>
    <definedName name="_C002684">RES!$H$67</definedName>
    <definedName name="_C002685">RES!$E$68</definedName>
    <definedName name="_C002686">RES!$F$68</definedName>
    <definedName name="_C002687">RES!$G$68</definedName>
    <definedName name="_C002688" localSheetId="7">RES!#REF!</definedName>
    <definedName name="_C002688" localSheetId="8">RES!#REF!</definedName>
    <definedName name="_C002688">RES!#REF!</definedName>
    <definedName name="_C002689" localSheetId="7">RES!#REF!</definedName>
    <definedName name="_C002689" localSheetId="8">RES!#REF!</definedName>
    <definedName name="_C002689">RES!#REF!</definedName>
    <definedName name="_C002690">RES!$H$68</definedName>
    <definedName name="_C002691">RES!#REF!</definedName>
    <definedName name="_C002692">RES!#REF!</definedName>
    <definedName name="_C002693">RES!#REF!</definedName>
    <definedName name="_C002694" localSheetId="7">RES!#REF!</definedName>
    <definedName name="_C002694" localSheetId="8">RES!#REF!</definedName>
    <definedName name="_C002694">RES!#REF!</definedName>
    <definedName name="_C002695" localSheetId="7">RES!#REF!</definedName>
    <definedName name="_C002695" localSheetId="8">RES!#REF!</definedName>
    <definedName name="_C002695">RES!#REF!</definedName>
    <definedName name="_C002696">RES!#REF!</definedName>
    <definedName name="_C002697">RES!#REF!</definedName>
    <definedName name="_C002698">RES!#REF!</definedName>
    <definedName name="_C002699">RES!#REF!</definedName>
    <definedName name="_C002700" localSheetId="7">RES!#REF!</definedName>
    <definedName name="_C002700" localSheetId="8">RES!#REF!</definedName>
    <definedName name="_C002700">RES!#REF!</definedName>
    <definedName name="_C002701" localSheetId="7">RES!#REF!</definedName>
    <definedName name="_C002701" localSheetId="8">RES!#REF!</definedName>
    <definedName name="_C002701">RES!#REF!</definedName>
    <definedName name="_C002702">RES!#REF!</definedName>
    <definedName name="_xlnm._FilterDatabase" localSheetId="7" hidden="1">'B - ISS Payroll Expenses'!$B$12:$R$12</definedName>
    <definedName name="_xlnm._FilterDatabase" localSheetId="0" hidden="1">Lists!$A$1:$C$156</definedName>
    <definedName name="_Hlk176949431" localSheetId="2">Checklist!$E$12</definedName>
    <definedName name="_M000001" localSheetId="5">#REF!</definedName>
    <definedName name="_M000001">'A - General Info &amp; Cert'!$B$6</definedName>
    <definedName name="_M000004">'A - General Info &amp; Cert'!$B$8</definedName>
    <definedName name="_M000005" localSheetId="5">#REF!</definedName>
    <definedName name="_M000005">'A - General Info &amp; Cert'!$C$8</definedName>
    <definedName name="_M000006">'A - General Info &amp; Cert'!$D$8</definedName>
    <definedName name="_M000007">'A - General Info &amp; Cert'!$B$10</definedName>
    <definedName name="_M000008">'A - General Info &amp; Cert'!$C$10</definedName>
    <definedName name="_M000009" localSheetId="5">#REF!</definedName>
    <definedName name="_M000009">'A - General Info &amp; Cert'!$D$10</definedName>
    <definedName name="_M000010">'A - General Info &amp; Cert'!$B$12</definedName>
    <definedName name="_M000011">'A - General Info &amp; Cert'!$B$14</definedName>
    <definedName name="_M000012">'A - General Info &amp; Cert'!$C$14</definedName>
    <definedName name="_M000013">'A - General Info &amp; Cert'!$D$14</definedName>
    <definedName name="_M000014">'A - General Info &amp; Cert'!$B$16</definedName>
    <definedName name="_M000015">'A - General Info &amp; Cert'!$C$16</definedName>
    <definedName name="_M000016">'A - General Info &amp; Cert'!$B$18</definedName>
    <definedName name="_M000017">'A - General Info &amp; Cert'!$C$18</definedName>
    <definedName name="_M000018">'A - General Info &amp; Cert'!$D$18</definedName>
    <definedName name="_M000021">'A - General Info &amp; Cert'!$D$21</definedName>
    <definedName name="_M000022">'A - General Info &amp; Cert'!$E$20</definedName>
    <definedName name="_M000023">'A - General Info &amp; Cert'!$C$26</definedName>
    <definedName name="_M000024" localSheetId="7">#REF!</definedName>
    <definedName name="_M000024" localSheetId="8">#REF!</definedName>
    <definedName name="_M000024">#REF!</definedName>
    <definedName name="_M000025" localSheetId="7">#REF!</definedName>
    <definedName name="_M000025" localSheetId="8">'C - Non-ISS Expenses'!#REF!</definedName>
    <definedName name="_M000025" localSheetId="5">#REF!</definedName>
    <definedName name="_M000025">#REF!</definedName>
    <definedName name="_M000026" localSheetId="7">#REF!</definedName>
    <definedName name="_M000026" localSheetId="8">#REF!</definedName>
    <definedName name="_M000026">#REF!</definedName>
    <definedName name="_M000027" localSheetId="7">#REF!</definedName>
    <definedName name="_M000027" localSheetId="8">#REF!</definedName>
    <definedName name="_M000027">#REF!</definedName>
    <definedName name="_M000028" localSheetId="7">#REF!</definedName>
    <definedName name="_M000028" localSheetId="8">#REF!</definedName>
    <definedName name="_M000028">#REF!</definedName>
    <definedName name="_M000029" localSheetId="7">#REF!</definedName>
    <definedName name="_M000029" localSheetId="8">#REF!</definedName>
    <definedName name="_M000029">#REF!</definedName>
    <definedName name="_M000030" localSheetId="7">#REF!</definedName>
    <definedName name="_M000030" localSheetId="8">#REF!</definedName>
    <definedName name="_M000030">#REF!</definedName>
    <definedName name="_M000031" localSheetId="7">#REF!</definedName>
    <definedName name="_M000031" localSheetId="8">#REF!</definedName>
    <definedName name="_M000031">#REF!</definedName>
    <definedName name="_M000032" localSheetId="7">#REF!</definedName>
    <definedName name="_M000032" localSheetId="8">#REF!</definedName>
    <definedName name="_M000032">#REF!</definedName>
    <definedName name="_M000033" localSheetId="7">#REF!</definedName>
    <definedName name="_M000033" localSheetId="8">#REF!</definedName>
    <definedName name="_M000033">#REF!</definedName>
    <definedName name="_M000034" localSheetId="7">#REF!</definedName>
    <definedName name="_M000034" localSheetId="8">'C - Non-ISS Expenses'!#REF!</definedName>
    <definedName name="_M000034">#REF!</definedName>
    <definedName name="_M000035" localSheetId="7">#REF!</definedName>
    <definedName name="_M000035" localSheetId="8">#REF!</definedName>
    <definedName name="_M000035">#REF!</definedName>
    <definedName name="_M000036" localSheetId="7">#REF!</definedName>
    <definedName name="_M000036" localSheetId="8">'C - Non-ISS Expenses'!#REF!</definedName>
    <definedName name="_M000036">#REF!</definedName>
    <definedName name="_M000037" localSheetId="7">#REF!</definedName>
    <definedName name="_M000037" localSheetId="8">#REF!</definedName>
    <definedName name="_M000037">#REF!</definedName>
    <definedName name="_M000038" localSheetId="7">#REF!</definedName>
    <definedName name="_M000038" localSheetId="8">'C - Non-ISS Expenses'!#REF!</definedName>
    <definedName name="_M000038">#REF!</definedName>
    <definedName name="_M000039" localSheetId="7">#REF!</definedName>
    <definedName name="_M000039" localSheetId="8">'C - Non-ISS Expenses'!#REF!</definedName>
    <definedName name="_M000039">#REF!</definedName>
    <definedName name="_M000041" localSheetId="7">#REF!</definedName>
    <definedName name="_M000041" localSheetId="8">#REF!</definedName>
    <definedName name="_M000041" localSheetId="5">#REF!</definedName>
    <definedName name="_M000041">#REF!</definedName>
    <definedName name="_M000049" localSheetId="7">#REF!</definedName>
    <definedName name="_M000049" localSheetId="8">#REF!</definedName>
    <definedName name="_M000049" localSheetId="5">#REF!</definedName>
    <definedName name="_M000049">#REF!</definedName>
    <definedName name="_M000057" localSheetId="7">#REF!</definedName>
    <definedName name="_M000057" localSheetId="8">#REF!</definedName>
    <definedName name="_M000057" localSheetId="5">#REF!</definedName>
    <definedName name="_M000057">#REF!</definedName>
    <definedName name="_M000065" localSheetId="7">#REF!</definedName>
    <definedName name="_M000065" localSheetId="8">#REF!</definedName>
    <definedName name="_M000065" localSheetId="5">#REF!</definedName>
    <definedName name="_M000065">#REF!</definedName>
    <definedName name="_M000073" localSheetId="7">#REF!</definedName>
    <definedName name="_M000073" localSheetId="8">#REF!</definedName>
    <definedName name="_M000073" localSheetId="5">#REF!</definedName>
    <definedName name="_M000073">#REF!</definedName>
    <definedName name="_M000081" localSheetId="7">#REF!</definedName>
    <definedName name="_M000081" localSheetId="8">#REF!</definedName>
    <definedName name="_M000081" localSheetId="5">#REF!</definedName>
    <definedName name="_M000081">#REF!</definedName>
    <definedName name="_M000089" localSheetId="7">#REF!</definedName>
    <definedName name="_M000089" localSheetId="8">#REF!</definedName>
    <definedName name="_M000089" localSheetId="5">#REF!</definedName>
    <definedName name="_M000089">#REF!</definedName>
    <definedName name="_M000101" localSheetId="7">#REF!</definedName>
    <definedName name="_M000101" localSheetId="8">'C - Non-ISS Expenses'!$F$36</definedName>
    <definedName name="_M000101">#REF!</definedName>
    <definedName name="_M000102" localSheetId="7">#REF!</definedName>
    <definedName name="_M000102" localSheetId="8">'C - Non-ISS Expenses'!$G$36</definedName>
    <definedName name="_M000102">#REF!</definedName>
    <definedName name="_M000103" localSheetId="7">#REF!</definedName>
    <definedName name="_M000103" localSheetId="8">'C - Non-ISS Expenses'!#REF!</definedName>
    <definedName name="_M000103">#REF!</definedName>
    <definedName name="_M000104" localSheetId="7">#REF!</definedName>
    <definedName name="_M000104" localSheetId="8">'C - Non-ISS Expenses'!#REF!</definedName>
    <definedName name="_M000104">#REF!</definedName>
    <definedName name="_M000105" localSheetId="7">#REF!</definedName>
    <definedName name="_M000105" localSheetId="8">'C - Non-ISS Expenses'!$H$36</definedName>
    <definedName name="_M000105">#REF!</definedName>
    <definedName name="_M000106" localSheetId="7">#REF!</definedName>
    <definedName name="_M000106" localSheetId="8">'C - Non-ISS Expenses'!#REF!</definedName>
    <definedName name="_M000106">#REF!</definedName>
    <definedName name="_M000107" localSheetId="7">#REF!</definedName>
    <definedName name="_M000107" localSheetId="8">'C - Non-ISS Expenses'!#REF!</definedName>
    <definedName name="_M000107">#REF!</definedName>
    <definedName name="_M000571" localSheetId="7">#REF!</definedName>
    <definedName name="_M000571" localSheetId="8">#REF!</definedName>
    <definedName name="_M000571">#REF!</definedName>
    <definedName name="_M000572" localSheetId="7">#REF!</definedName>
    <definedName name="_M000572" localSheetId="8">#REF!</definedName>
    <definedName name="_M000572">#REF!</definedName>
    <definedName name="_M000573" localSheetId="7">#REF!</definedName>
    <definedName name="_M000573" localSheetId="8">#REF!</definedName>
    <definedName name="_M000573">#REF!</definedName>
    <definedName name="_M000574" localSheetId="7">#REF!</definedName>
    <definedName name="_M000574" localSheetId="8">#REF!</definedName>
    <definedName name="_M000574">#REF!</definedName>
    <definedName name="_M000575" localSheetId="7">#REF!</definedName>
    <definedName name="_M000575" localSheetId="8">#REF!</definedName>
    <definedName name="_M000575">#REF!</definedName>
    <definedName name="_M000576" localSheetId="7">#REF!</definedName>
    <definedName name="_M000576" localSheetId="8">#REF!</definedName>
    <definedName name="_M000576">#REF!</definedName>
    <definedName name="_M000577" localSheetId="7">#REF!</definedName>
    <definedName name="_M000577" localSheetId="8">#REF!</definedName>
    <definedName name="_M000577">#REF!</definedName>
    <definedName name="_M000841" localSheetId="7">#REF!</definedName>
    <definedName name="_M000841">#REF!</definedName>
    <definedName name="_M000842" localSheetId="7">#REF!</definedName>
    <definedName name="_M000842">#REF!</definedName>
    <definedName name="_M000843" localSheetId="7">#REF!</definedName>
    <definedName name="_M000843" localSheetId="8">#REF!</definedName>
    <definedName name="_M000843">#REF!</definedName>
    <definedName name="_M000844" localSheetId="7">#REF!</definedName>
    <definedName name="_M000844" localSheetId="8">#REF!</definedName>
    <definedName name="_M000844">#REF!</definedName>
    <definedName name="_M000845" localSheetId="7">#REF!</definedName>
    <definedName name="_M000845">#REF!</definedName>
    <definedName name="_M000846" localSheetId="7">#REF!</definedName>
    <definedName name="_M000846">#REF!</definedName>
    <definedName name="_M000847" localSheetId="7">#REF!</definedName>
    <definedName name="_M000847" localSheetId="8">#REF!</definedName>
    <definedName name="_M000847">#REF!</definedName>
    <definedName name="_M001159" localSheetId="7">#REF!</definedName>
    <definedName name="_M001159" localSheetId="8">#REF!</definedName>
    <definedName name="_M001159">#REF!</definedName>
    <definedName name="_M001160" localSheetId="7">#REF!</definedName>
    <definedName name="_M001160" localSheetId="8">#REF!</definedName>
    <definedName name="_M001160">#REF!</definedName>
    <definedName name="_M001161" localSheetId="7">#REF!</definedName>
    <definedName name="_M001161" localSheetId="8">#REF!</definedName>
    <definedName name="_M001161">#REF!</definedName>
    <definedName name="_M001169" localSheetId="7">#REF!</definedName>
    <definedName name="_M001169" localSheetId="8">#REF!</definedName>
    <definedName name="_M001169">#REF!</definedName>
    <definedName name="_M001170" localSheetId="7">#REF!</definedName>
    <definedName name="_M001170" localSheetId="8">#REF!</definedName>
    <definedName name="_M001170">#REF!</definedName>
    <definedName name="_M001171" localSheetId="7">#REF!</definedName>
    <definedName name="_M001171" localSheetId="8">#REF!</definedName>
    <definedName name="_M001171">#REF!</definedName>
    <definedName name="_M001179" localSheetId="7">#REF!</definedName>
    <definedName name="_M001179" localSheetId="8">#REF!</definedName>
    <definedName name="_M001179">#REF!</definedName>
    <definedName name="_M001180" localSheetId="7">#REF!</definedName>
    <definedName name="_M001180" localSheetId="8">#REF!</definedName>
    <definedName name="_M001180">#REF!</definedName>
    <definedName name="_M001181" localSheetId="7">#REF!</definedName>
    <definedName name="_M001181" localSheetId="8">#REF!</definedName>
    <definedName name="_M001181">#REF!</definedName>
    <definedName name="_M001189" localSheetId="7">#REF!</definedName>
    <definedName name="_M001189" localSheetId="8">#REF!</definedName>
    <definedName name="_M001189">#REF!</definedName>
    <definedName name="_M001190" localSheetId="7">#REF!</definedName>
    <definedName name="_M001190" localSheetId="8">#REF!</definedName>
    <definedName name="_M001190">#REF!</definedName>
    <definedName name="_M001191" localSheetId="7">#REF!</definedName>
    <definedName name="_M001191" localSheetId="8">#REF!</definedName>
    <definedName name="_M001191">#REF!</definedName>
    <definedName name="_M001200" localSheetId="7">#REF!</definedName>
    <definedName name="_M001200" localSheetId="8">#REF!</definedName>
    <definedName name="_M001200">#REF!</definedName>
    <definedName name="_M001201" localSheetId="7">#REF!</definedName>
    <definedName name="_M001201" localSheetId="8">#REF!</definedName>
    <definedName name="_M001201">#REF!</definedName>
    <definedName name="_M001202" localSheetId="7">#REF!</definedName>
    <definedName name="_M001202" localSheetId="8">#REF!</definedName>
    <definedName name="_M001202">#REF!</definedName>
    <definedName name="_M001210" localSheetId="7">#REF!</definedName>
    <definedName name="_M001210" localSheetId="8">#REF!</definedName>
    <definedName name="_M001210">#REF!</definedName>
    <definedName name="_M001211" localSheetId="7">#REF!</definedName>
    <definedName name="_M001211" localSheetId="8">#REF!</definedName>
    <definedName name="_M001211">#REF!</definedName>
    <definedName name="_M001212" localSheetId="7">#REF!</definedName>
    <definedName name="_M001212" localSheetId="8">#REF!</definedName>
    <definedName name="_M001212">#REF!</definedName>
    <definedName name="_M001220" localSheetId="7">#REF!</definedName>
    <definedName name="_M001220" localSheetId="8">#REF!</definedName>
    <definedName name="_M001220">#REF!</definedName>
    <definedName name="_M001221" localSheetId="7">#REF!</definedName>
    <definedName name="_M001221" localSheetId="8">#REF!</definedName>
    <definedName name="_M001221">#REF!</definedName>
    <definedName name="_M001222" localSheetId="7">#REF!</definedName>
    <definedName name="_M001222" localSheetId="8">#REF!</definedName>
    <definedName name="_M001222">#REF!</definedName>
    <definedName name="_M001230" localSheetId="7">#REF!</definedName>
    <definedName name="_M001230" localSheetId="8">#REF!</definedName>
    <definedName name="_M001230">#REF!</definedName>
    <definedName name="_M001231" localSheetId="7">#REF!</definedName>
    <definedName name="_M001231" localSheetId="8">#REF!</definedName>
    <definedName name="_M001231">#REF!</definedName>
    <definedName name="_M001232" localSheetId="7">#REF!</definedName>
    <definedName name="_M001232" localSheetId="8">#REF!</definedName>
    <definedName name="_M001232">#REF!</definedName>
    <definedName name="_M001241" localSheetId="7">#REF!</definedName>
    <definedName name="_M001241" localSheetId="8">#REF!</definedName>
    <definedName name="_M001241">#REF!</definedName>
    <definedName name="_M001242" localSheetId="7">#REF!</definedName>
    <definedName name="_M001242" localSheetId="8">#REF!</definedName>
    <definedName name="_M001242">#REF!</definedName>
    <definedName name="_M001243" localSheetId="7">#REF!</definedName>
    <definedName name="_M001243" localSheetId="8">#REF!</definedName>
    <definedName name="_M001243">#REF!</definedName>
    <definedName name="_M001251" localSheetId="7">#REF!</definedName>
    <definedName name="_M001251" localSheetId="8">#REF!</definedName>
    <definedName name="_M001251">#REF!</definedName>
    <definedName name="_M001252" localSheetId="7">#REF!</definedName>
    <definedName name="_M001252" localSheetId="8">#REF!</definedName>
    <definedName name="_M001252">#REF!</definedName>
    <definedName name="_M001253" localSheetId="7">#REF!</definedName>
    <definedName name="_M001253" localSheetId="8">#REF!</definedName>
    <definedName name="_M001253">#REF!</definedName>
    <definedName name="_M001261" localSheetId="7">#REF!</definedName>
    <definedName name="_M001261" localSheetId="8">#REF!</definedName>
    <definedName name="_M001261">#REF!</definedName>
    <definedName name="_M001262" localSheetId="7">#REF!</definedName>
    <definedName name="_M001262" localSheetId="8">#REF!</definedName>
    <definedName name="_M001262">#REF!</definedName>
    <definedName name="_M001263" localSheetId="7">#REF!</definedName>
    <definedName name="_M001263" localSheetId="8">#REF!</definedName>
    <definedName name="_M001263">#REF!</definedName>
    <definedName name="_M001271" localSheetId="7">#REF!</definedName>
    <definedName name="_M001271" localSheetId="8">#REF!</definedName>
    <definedName name="_M001271">#REF!</definedName>
    <definedName name="_M001272" localSheetId="7">#REF!</definedName>
    <definedName name="_M001272" localSheetId="8">#REF!</definedName>
    <definedName name="_M001272">#REF!</definedName>
    <definedName name="_M001273" localSheetId="7">#REF!</definedName>
    <definedName name="_M001273" localSheetId="8">#REF!</definedName>
    <definedName name="_M001273">#REF!</definedName>
    <definedName name="_M001281" localSheetId="7">'D - Revenue'!#REF!</definedName>
    <definedName name="_M001281" localSheetId="8">'D - Revenue'!#REF!</definedName>
    <definedName name="_M001281">'D - Revenue'!#REF!</definedName>
    <definedName name="_M001282" localSheetId="7">'D - Revenue'!#REF!</definedName>
    <definedName name="_M001282" localSheetId="8">'D - Revenue'!#REF!</definedName>
    <definedName name="_M001282">'D - Revenue'!#REF!</definedName>
    <definedName name="_M001283" localSheetId="7">'D - Revenue'!#REF!</definedName>
    <definedName name="_M001283" localSheetId="8">'D - Revenue'!#REF!</definedName>
    <definedName name="_M001283">'D - Revenue'!#REF!</definedName>
    <definedName name="_M001284" localSheetId="7">'D - Revenue'!#REF!</definedName>
    <definedName name="_M001284" localSheetId="8">'D - Revenue'!#REF!</definedName>
    <definedName name="_M001284">'D - Revenue'!#REF!</definedName>
    <definedName name="_M001285" localSheetId="7">'D - Revenue'!#REF!</definedName>
    <definedName name="_M001285" localSheetId="8">'D - Revenue'!#REF!</definedName>
    <definedName name="_M001285">'D - Revenue'!#REF!</definedName>
    <definedName name="_M001286" localSheetId="7">'D - Revenue'!#REF!</definedName>
    <definedName name="_M001286" localSheetId="8">'D - Revenue'!#REF!</definedName>
    <definedName name="_M001286">'D - Revenue'!#REF!</definedName>
    <definedName name="_M001287" localSheetId="7">'D - Revenue'!#REF!</definedName>
    <definedName name="_M001287" localSheetId="8">'D - Revenue'!#REF!</definedName>
    <definedName name="_M001287">'D - Revenue'!#REF!</definedName>
    <definedName name="_M001431" localSheetId="7">#REF!</definedName>
    <definedName name="_M001431" localSheetId="8">#REF!</definedName>
    <definedName name="_M001431">#REF!</definedName>
    <definedName name="_M001433" localSheetId="7">#REF!</definedName>
    <definedName name="_M001433" localSheetId="8">#REF!</definedName>
    <definedName name="_M001433">#REF!</definedName>
    <definedName name="_M001435" localSheetId="7">#REF!</definedName>
    <definedName name="_M001435" localSheetId="8">#REF!</definedName>
    <definedName name="_M001435">#REF!</definedName>
    <definedName name="_M001437" localSheetId="7">#REF!</definedName>
    <definedName name="_M001437" localSheetId="8">#REF!</definedName>
    <definedName name="_M001437">#REF!</definedName>
    <definedName name="_M001439" localSheetId="7">#REF!</definedName>
    <definedName name="_M001439" localSheetId="8">#REF!</definedName>
    <definedName name="_M001439">#REF!</definedName>
    <definedName name="_M001441" localSheetId="7">#REF!</definedName>
    <definedName name="_M001441" localSheetId="8">#REF!</definedName>
    <definedName name="_M001441">#REF!</definedName>
    <definedName name="_M001443" localSheetId="7">#REF!</definedName>
    <definedName name="_M001443" localSheetId="8">#REF!</definedName>
    <definedName name="_M001443">#REF!</definedName>
    <definedName name="_M001445" localSheetId="7">#REF!</definedName>
    <definedName name="_M001445" localSheetId="8">#REF!</definedName>
    <definedName name="_M001445">#REF!</definedName>
    <definedName name="_M001447" localSheetId="7">#REF!</definedName>
    <definedName name="_M001447" localSheetId="8">#REF!</definedName>
    <definedName name="_M001447">#REF!</definedName>
    <definedName name="_M001449" localSheetId="7">#REF!</definedName>
    <definedName name="_M001449" localSheetId="8">#REF!</definedName>
    <definedName name="_M001449">#REF!</definedName>
    <definedName name="_M001451" localSheetId="7">#REF!</definedName>
    <definedName name="_M001451" localSheetId="8">#REF!</definedName>
    <definedName name="_M001451">#REF!</definedName>
    <definedName name="_M001453" localSheetId="7">#REF!</definedName>
    <definedName name="_M001453" localSheetId="8">#REF!</definedName>
    <definedName name="_M001453">#REF!</definedName>
    <definedName name="_M001455" localSheetId="7">#REF!</definedName>
    <definedName name="_M001455" localSheetId="8">#REF!</definedName>
    <definedName name="_M001455">#REF!</definedName>
    <definedName name="_M001457" localSheetId="7">#REF!</definedName>
    <definedName name="_M001457" localSheetId="8">#REF!</definedName>
    <definedName name="_M001457">#REF!</definedName>
    <definedName name="_M001459" localSheetId="7">#REF!</definedName>
    <definedName name="_M001459" localSheetId="8">#REF!</definedName>
    <definedName name="_M001459">#REF!</definedName>
    <definedName name="_M001461" localSheetId="7">#REF!</definedName>
    <definedName name="_M001461" localSheetId="8">#REF!</definedName>
    <definedName name="_M001461">#REF!</definedName>
    <definedName name="_M001463" localSheetId="7">#REF!</definedName>
    <definedName name="_M001463" localSheetId="8">#REF!</definedName>
    <definedName name="_M001463">#REF!</definedName>
    <definedName name="_M001465" localSheetId="7">#REF!</definedName>
    <definedName name="_M001465" localSheetId="8">#REF!</definedName>
    <definedName name="_M001465">#REF!</definedName>
    <definedName name="_M001467" localSheetId="7">#REF!</definedName>
    <definedName name="_M001467" localSheetId="8">#REF!</definedName>
    <definedName name="_M001467">#REF!</definedName>
    <definedName name="_M001469" localSheetId="7">#REF!</definedName>
    <definedName name="_M001469" localSheetId="8">#REF!</definedName>
    <definedName name="_M001469">#REF!</definedName>
    <definedName name="_M001471" localSheetId="7">#REF!</definedName>
    <definedName name="_M001471" localSheetId="8">#REF!</definedName>
    <definedName name="_M001471">#REF!</definedName>
    <definedName name="_M001473" localSheetId="7">#REF!</definedName>
    <definedName name="_M001473" localSheetId="8">#REF!</definedName>
    <definedName name="_M001473">#REF!</definedName>
    <definedName name="_M001475" localSheetId="7">#REF!</definedName>
    <definedName name="_M001475" localSheetId="8">#REF!</definedName>
    <definedName name="_M001475">#REF!</definedName>
    <definedName name="_M001477" localSheetId="7">#REF!</definedName>
    <definedName name="_M001477" localSheetId="8">#REF!</definedName>
    <definedName name="_M001477">#REF!</definedName>
    <definedName name="_M001479" localSheetId="7">#REF!</definedName>
    <definedName name="_M001479" localSheetId="8">#REF!</definedName>
    <definedName name="_M001479">#REF!</definedName>
    <definedName name="_M001481" localSheetId="7">#REF!</definedName>
    <definedName name="_M001481" localSheetId="8">#REF!</definedName>
    <definedName name="_M001481">#REF!</definedName>
    <definedName name="_M001483" localSheetId="7">#REF!</definedName>
    <definedName name="_M001483" localSheetId="8">#REF!</definedName>
    <definedName name="_M001483">#REF!</definedName>
    <definedName name="_M001485" localSheetId="7">#REF!</definedName>
    <definedName name="_M001485" localSheetId="8">#REF!</definedName>
    <definedName name="_M001485">#REF!</definedName>
    <definedName name="_M001487" localSheetId="7">#REF!</definedName>
    <definedName name="_M001487" localSheetId="8">#REF!</definedName>
    <definedName name="_M001487">#REF!</definedName>
    <definedName name="_M001489" localSheetId="7">#REF!</definedName>
    <definedName name="_M001489" localSheetId="8">#REF!</definedName>
    <definedName name="_M001489">#REF!</definedName>
    <definedName name="_M001491" localSheetId="7">#REF!</definedName>
    <definedName name="_M001491" localSheetId="8">#REF!</definedName>
    <definedName name="_M001491">#REF!</definedName>
    <definedName name="_M001493" localSheetId="7">#REF!</definedName>
    <definedName name="_M001493" localSheetId="8">#REF!</definedName>
    <definedName name="_M001493">#REF!</definedName>
    <definedName name="_M001495" localSheetId="7">#REF!</definedName>
    <definedName name="_M001495">#REF!</definedName>
    <definedName name="_M001496" localSheetId="7">#REF!</definedName>
    <definedName name="_M001496">#REF!</definedName>
    <definedName name="_M001497" localSheetId="7">#REF!</definedName>
    <definedName name="_M001497">#REF!</definedName>
    <definedName name="_M001504" localSheetId="7">#REF!</definedName>
    <definedName name="_M001504">#REF!</definedName>
    <definedName name="_M001505" localSheetId="7">#REF!</definedName>
    <definedName name="_M001505">#REF!</definedName>
    <definedName name="_M001506" localSheetId="7">#REF!</definedName>
    <definedName name="_M001506">#REF!</definedName>
    <definedName name="_M001513" localSheetId="7">#REF!</definedName>
    <definedName name="_M001513">#REF!</definedName>
    <definedName name="_M001514" localSheetId="7">#REF!</definedName>
    <definedName name="_M001514">#REF!</definedName>
    <definedName name="_M001515" localSheetId="7">#REF!</definedName>
    <definedName name="_M001515">#REF!</definedName>
    <definedName name="_M001522" localSheetId="7">#REF!</definedName>
    <definedName name="_M001522">#REF!</definedName>
    <definedName name="_M001523" localSheetId="7">#REF!</definedName>
    <definedName name="_M001523">#REF!</definedName>
    <definedName name="_M001524" localSheetId="7">#REF!</definedName>
    <definedName name="_M001524">#REF!</definedName>
    <definedName name="_M001531" localSheetId="7">#REF!</definedName>
    <definedName name="_M001531">#REF!</definedName>
    <definedName name="_M001532" localSheetId="7">#REF!</definedName>
    <definedName name="_M001532">#REF!</definedName>
    <definedName name="_M001533" localSheetId="7">#REF!</definedName>
    <definedName name="_M001533">#REF!</definedName>
    <definedName name="_M001540" localSheetId="7">#REF!</definedName>
    <definedName name="_M001540">#REF!</definedName>
    <definedName name="_M001541" localSheetId="7">#REF!</definedName>
    <definedName name="_M001541">#REF!</definedName>
    <definedName name="_M001542" localSheetId="7">#REF!</definedName>
    <definedName name="_M001542">#REF!</definedName>
    <definedName name="_M001549" localSheetId="7">#REF!</definedName>
    <definedName name="_M001549">#REF!</definedName>
    <definedName name="_M001550" localSheetId="7">#REF!</definedName>
    <definedName name="_M001550">#REF!</definedName>
    <definedName name="_M001551" localSheetId="7">#REF!</definedName>
    <definedName name="_M001551">#REF!</definedName>
    <definedName name="_M001558" localSheetId="7">#REF!</definedName>
    <definedName name="_M001558">#REF!</definedName>
    <definedName name="_M001559" localSheetId="7">#REF!</definedName>
    <definedName name="_M001559">#REF!</definedName>
    <definedName name="_M001560" localSheetId="7">#REF!</definedName>
    <definedName name="_M001560">#REF!</definedName>
    <definedName name="_M001567" localSheetId="7">#REF!</definedName>
    <definedName name="_M001567" localSheetId="8">#REF!</definedName>
    <definedName name="_M001567" localSheetId="5">#REF!</definedName>
    <definedName name="_M001567">#REF!</definedName>
    <definedName name="_M001568" localSheetId="7">#REF!</definedName>
    <definedName name="_M001568" localSheetId="8">#REF!</definedName>
    <definedName name="_M001568" localSheetId="5">#REF!</definedName>
    <definedName name="_M001568">#REF!</definedName>
    <definedName name="_M001569" localSheetId="7">#REF!</definedName>
    <definedName name="_M001569" localSheetId="8">#REF!</definedName>
    <definedName name="_M001569">#REF!</definedName>
    <definedName name="_M001570" localSheetId="7">#REF!</definedName>
    <definedName name="_M001570" localSheetId="8">#REF!</definedName>
    <definedName name="_M001570">#REF!</definedName>
    <definedName name="_M001571" localSheetId="7">#REF!</definedName>
    <definedName name="_M001571" localSheetId="8">#REF!</definedName>
    <definedName name="_M001571">#REF!</definedName>
    <definedName name="_M001572" localSheetId="7">#REF!</definedName>
    <definedName name="_M001572" localSheetId="8">#REF!</definedName>
    <definedName name="_M001572">#REF!</definedName>
    <definedName name="_M001573" localSheetId="7">#REF!</definedName>
    <definedName name="_M001573" localSheetId="8">#REF!</definedName>
    <definedName name="_M001573">#REF!</definedName>
    <definedName name="_M001601" localSheetId="5">#REF!</definedName>
    <definedName name="_M001601">#REF!</definedName>
    <definedName name="_M001602" localSheetId="7">#REF!</definedName>
    <definedName name="_M001602" localSheetId="8">#REF!</definedName>
    <definedName name="_M001602" localSheetId="5">#REF!</definedName>
    <definedName name="_M001602">#REF!</definedName>
    <definedName name="_M001604" localSheetId="7">#REF!</definedName>
    <definedName name="_M001604" localSheetId="8">#REF!</definedName>
    <definedName name="_M001604">#REF!</definedName>
    <definedName name="_M001609" localSheetId="7">#REF!</definedName>
    <definedName name="_M001609" localSheetId="8">#REF!</definedName>
    <definedName name="_M001609">#REF!</definedName>
    <definedName name="_M001614" localSheetId="7">#REF!</definedName>
    <definedName name="_M001614" localSheetId="8">#REF!</definedName>
    <definedName name="_M001614">#REF!</definedName>
    <definedName name="_M001619" localSheetId="7">#REF!</definedName>
    <definedName name="_M001619" localSheetId="8">#REF!</definedName>
    <definedName name="_M001619">#REF!</definedName>
    <definedName name="_M001624" localSheetId="7">#REF!</definedName>
    <definedName name="_M001624" localSheetId="8">#REF!</definedName>
    <definedName name="_M001624">#REF!</definedName>
    <definedName name="_M001629" localSheetId="7">#REF!</definedName>
    <definedName name="_M001629" localSheetId="8">#REF!</definedName>
    <definedName name="_M001629">#REF!</definedName>
    <definedName name="_M001634" localSheetId="7">#REF!</definedName>
    <definedName name="_M001634" localSheetId="8">#REF!</definedName>
    <definedName name="_M001634">#REF!</definedName>
    <definedName name="_M001639" localSheetId="7">#REF!</definedName>
    <definedName name="_M001639" localSheetId="8">#REF!</definedName>
    <definedName name="_M001639">#REF!</definedName>
    <definedName name="_M001644" localSheetId="7">#REF!</definedName>
    <definedName name="_M001644" localSheetId="8">#REF!</definedName>
    <definedName name="_M001644">#REF!</definedName>
    <definedName name="_M001649" localSheetId="7">#REF!</definedName>
    <definedName name="_M001649" localSheetId="8">#REF!</definedName>
    <definedName name="_M001649">#REF!</definedName>
    <definedName name="_M001654" localSheetId="7">#REF!</definedName>
    <definedName name="_M001654" localSheetId="8">#REF!</definedName>
    <definedName name="_M001654">#REF!</definedName>
    <definedName name="_M001690" localSheetId="7">#REF!</definedName>
    <definedName name="_M001690" localSheetId="8">#REF!</definedName>
    <definedName name="_M001690">#REF!</definedName>
    <definedName name="_M001694" localSheetId="7">#REF!</definedName>
    <definedName name="_M001694" localSheetId="8">#REF!</definedName>
    <definedName name="_M001694">#REF!</definedName>
    <definedName name="_M001698" localSheetId="7">#REF!</definedName>
    <definedName name="_M001698" localSheetId="8">#REF!</definedName>
    <definedName name="_M001698">#REF!</definedName>
    <definedName name="_M001702" localSheetId="7">#REF!</definedName>
    <definedName name="_M001702" localSheetId="8">#REF!</definedName>
    <definedName name="_M001702">#REF!</definedName>
    <definedName name="_M001706" localSheetId="7">#REF!</definedName>
    <definedName name="_M001706" localSheetId="8">#REF!</definedName>
    <definedName name="_M001706">#REF!</definedName>
    <definedName name="_M001710" localSheetId="7">#REF!</definedName>
    <definedName name="_M001710" localSheetId="8">#REF!</definedName>
    <definedName name="_M001710">#REF!</definedName>
    <definedName name="_M001741">RES!$C$3</definedName>
    <definedName name="_M001742">RES!$C$5</definedName>
    <definedName name="_M001743">RES!#REF!</definedName>
    <definedName name="_M001744">RES!$C$7</definedName>
    <definedName name="_M001745">RES!$C$17</definedName>
    <definedName name="_M001746">RES!#REF!</definedName>
    <definedName name="_M001747">RES!#REF!</definedName>
    <definedName name="_M001748">RES!$F$18</definedName>
    <definedName name="_M001749">RES!$G$18</definedName>
    <definedName name="_M001750" localSheetId="7">RES!#REF!</definedName>
    <definedName name="_M001750" localSheetId="8">RES!#REF!</definedName>
    <definedName name="_M001750">RES!#REF!</definedName>
    <definedName name="_M001751" localSheetId="7">RES!#REF!</definedName>
    <definedName name="_M001751" localSheetId="8">RES!#REF!</definedName>
    <definedName name="_M001751">RES!#REF!</definedName>
    <definedName name="_M001752">RES!$H$18</definedName>
    <definedName name="_M001758">RES!#REF!</definedName>
    <definedName name="_M001759">RES!#REF!</definedName>
    <definedName name="_M001760" localSheetId="7">RES!#REF!</definedName>
    <definedName name="_M001760" localSheetId="8">RES!#REF!</definedName>
    <definedName name="_M001760">RES!#REF!</definedName>
    <definedName name="_M001761" localSheetId="7">RES!#REF!</definedName>
    <definedName name="_M001761" localSheetId="8">RES!#REF!</definedName>
    <definedName name="_M001761">RES!#REF!</definedName>
    <definedName name="_M001762">RES!#REF!</definedName>
    <definedName name="_M001763">RES!#REF!</definedName>
    <definedName name="_M001764">RES!#REF!</definedName>
    <definedName name="_M001765" localSheetId="7">RES!#REF!</definedName>
    <definedName name="_M001765" localSheetId="8">RES!#REF!</definedName>
    <definedName name="_M001765">RES!#REF!</definedName>
    <definedName name="_M001766" localSheetId="7">RES!#REF!</definedName>
    <definedName name="_M001766" localSheetId="8">RES!#REF!</definedName>
    <definedName name="_M001766">RES!#REF!</definedName>
    <definedName name="_M001767">RES!#REF!</definedName>
    <definedName name="Check10" localSheetId="14">'F - Healthcare Expenses'!#REF!</definedName>
    <definedName name="Check11" localSheetId="14">'F - Healthcare Expenses'!#REF!</definedName>
    <definedName name="Check12" localSheetId="14">'F - Healthcare Expenses'!#REF!</definedName>
    <definedName name="Check13" localSheetId="14">'F - Healthcare Expenses'!#REF!</definedName>
    <definedName name="Check14" localSheetId="14">'F - Healthcare Expenses'!#REF!</definedName>
    <definedName name="Check15" localSheetId="14">'F - Healthcare Expenses'!#REF!</definedName>
    <definedName name="Check3" localSheetId="14">'F - Healthcare Expenses'!#REF!</definedName>
    <definedName name="Check6" localSheetId="14">'F - Healthcare Expenses'!#REF!</definedName>
    <definedName name="Check7" localSheetId="14">'F - Healthcare Expenses'!#REF!</definedName>
    <definedName name="Check8" localSheetId="14">'F - Healthcare Expenses'!#REF!</definedName>
    <definedName name="Check9" localSheetId="14">'F - Healthcare Expenses'!#REF!</definedName>
    <definedName name="Condition1">#REF!</definedName>
    <definedName name="Condition2">#REF!</definedName>
    <definedName name="Detail_J" localSheetId="5">#REF!</definedName>
    <definedName name="Detail_J">#REF!</definedName>
    <definedName name="FYenddate">#REF!</definedName>
    <definedName name="J_Beg_Value" localSheetId="0">#REF!</definedName>
    <definedName name="J_Beg_Value" localSheetId="5">#REF!</definedName>
    <definedName name="J_Beg_Value">#REF!</definedName>
    <definedName name="J_End_Value" localSheetId="0">#REF!</definedName>
    <definedName name="J_End_Value" localSheetId="5">#REF!</definedName>
    <definedName name="J_End_Value">#REF!</definedName>
    <definedName name="NonStaffLoss" localSheetId="7">#REF!</definedName>
    <definedName name="NonStaffLoss" localSheetId="8">#REF!</definedName>
    <definedName name="NonStaffLoss" localSheetId="0">#REF!</definedName>
    <definedName name="NonStaffLoss" localSheetId="5">#REF!</definedName>
    <definedName name="NonStaffLoss">#REF!</definedName>
    <definedName name="NonStaffLoss1" localSheetId="7">#REF!</definedName>
    <definedName name="NonStaffLoss1" localSheetId="8">#REF!</definedName>
    <definedName name="NonStaffLoss1" localSheetId="0">#REF!</definedName>
    <definedName name="NonStaffLoss1" localSheetId="5">#REF!</definedName>
    <definedName name="NonStaffLoss1">#REF!</definedName>
    <definedName name="PdHrs1" localSheetId="7">#REF!</definedName>
    <definedName name="PdHrs1" localSheetId="0">#REF!</definedName>
    <definedName name="PdHrs1">#REF!</definedName>
    <definedName name="PdHrs2" localSheetId="7">#REF!</definedName>
    <definedName name="PdHrs2" localSheetId="0">#REF!</definedName>
    <definedName name="PdHrs2">#REF!</definedName>
    <definedName name="PdHrs3" localSheetId="7">#REF!</definedName>
    <definedName name="PdHrs3">#REF!</definedName>
    <definedName name="PdHrs4" localSheetId="7">#REF!</definedName>
    <definedName name="PdHrs4">#REF!</definedName>
    <definedName name="PdHrs5" localSheetId="7">#REF!</definedName>
    <definedName name="PdHrs5">#REF!</definedName>
    <definedName name="PdHrs6" localSheetId="7">#REF!</definedName>
    <definedName name="PdHrs6">#REF!</definedName>
    <definedName name="PdHrs7" localSheetId="7">#REF!</definedName>
    <definedName name="PdHrs7">#REF!</definedName>
    <definedName name="_xlnm.Print_Area" localSheetId="6">'A - General Info &amp; Cert'!$A$1:$F$35</definedName>
    <definedName name="_xlnm.Print_Area" localSheetId="7">'B - ISS Payroll Expenses'!$A$1:$U$79</definedName>
    <definedName name="_xlnm.Print_Area" localSheetId="8">'C - Non-ISS Expenses'!$A$1:$J$56</definedName>
    <definedName name="_xlnm.Print_Area" localSheetId="9">'D - Revenue'!$A$1:$I$16</definedName>
    <definedName name="_xlnm.Print_Area" localSheetId="14">'F - Healthcare Expenses'!$A$1:$L$42</definedName>
    <definedName name="_xlnm.Print_Area" localSheetId="15">'G - ISS Settlement'!$A$1:$C$40</definedName>
    <definedName name="_xlnm.Print_Area" localSheetId="5">ReadMe!$A$1:$E$37</definedName>
    <definedName name="_xlnm.Print_Area" localSheetId="4">RES!$A$1:$H$80</definedName>
    <definedName name="_xlnm.Print_Titles" localSheetId="7">'B - ISS Payroll Expenses'!$1:$8</definedName>
    <definedName name="_xlnm.Print_Titles" localSheetId="8">'C - Non-ISS Expenses'!$35:$37</definedName>
    <definedName name="_xlnm.Print_Titles" localSheetId="4">RES!$1:$17</definedName>
    <definedName name="Provider">#REF!</definedName>
    <definedName name="Provider_Nam" localSheetId="7">#REF!</definedName>
    <definedName name="Provider_Nam" localSheetId="8">#REF!</definedName>
    <definedName name="Provider_Nam" localSheetId="0">Lists!#REF!</definedName>
    <definedName name="Provider_Nam" localSheetId="5">#REF!</definedName>
    <definedName name="Provider_Nam">#REF!</definedName>
    <definedName name="Provider_Number" localSheetId="7">#REF!</definedName>
    <definedName name="Provider_Number" localSheetId="8">#REF!</definedName>
    <definedName name="Provider_Number" localSheetId="0">Lists!#REF!</definedName>
    <definedName name="Provider_Number" localSheetId="5">#REF!</definedName>
    <definedName name="Provider_Number">#REF!</definedName>
    <definedName name="Provider_Picked" localSheetId="7">#REF!</definedName>
    <definedName name="Provider_Picked" localSheetId="8">#REF!</definedName>
    <definedName name="Provider_Picked" localSheetId="0">Lists!#REF!</definedName>
    <definedName name="Provider_Picked" localSheetId="5">#REF!</definedName>
    <definedName name="Provider_Picked">#REF!</definedName>
    <definedName name="ProviderName" localSheetId="7">#REF!</definedName>
    <definedName name="ProviderName">#REF!</definedName>
    <definedName name="ProvisoList">#REF!</definedName>
    <definedName name="provname" localSheetId="0">#REF!</definedName>
    <definedName name="provname">RES!$C$5</definedName>
    <definedName name="ProvNo1" localSheetId="7">#REF!</definedName>
    <definedName name="ProvNo1">#REF!</definedName>
    <definedName name="ProvNo2" localSheetId="7">#REF!</definedName>
    <definedName name="ProvNo2">#REF!</definedName>
    <definedName name="ProvNo3" localSheetId="7">#REF!</definedName>
    <definedName name="ProvNo3">#REF!</definedName>
    <definedName name="ProvNo4" localSheetId="7">#REF!</definedName>
    <definedName name="ProvNo4">#REF!</definedName>
    <definedName name="ProvNo5" localSheetId="7">#REF!</definedName>
    <definedName name="ProvNo5">#REF!</definedName>
    <definedName name="ProvNo6" localSheetId="7">#REF!</definedName>
    <definedName name="ProvNo6">#REF!</definedName>
    <definedName name="ProvNo7" localSheetId="7">#REF!</definedName>
    <definedName name="ProvNo7">#REF!</definedName>
    <definedName name="qrySSPSPaymentData2" localSheetId="7">#REF!</definedName>
    <definedName name="qrySSPSPaymentData2" localSheetId="8">#REF!</definedName>
    <definedName name="qrySSPSPaymentData2" localSheetId="15">#REF!</definedName>
    <definedName name="qrySSPSPaymentData2" localSheetId="0">#REF!</definedName>
    <definedName name="qrySSPSPaymentData2" localSheetId="5">#REF!</definedName>
    <definedName name="qrySSPSPaymentData2">#REF!</definedName>
    <definedName name="qrySSPSPaymentData3" localSheetId="7">#REF!</definedName>
    <definedName name="qrySSPSPaymentData3" localSheetId="8">#REF!</definedName>
    <definedName name="qrySSPSPaymentData3" localSheetId="0">#REF!</definedName>
    <definedName name="qrySSPSPaymentData3" localSheetId="5">#REF!</definedName>
    <definedName name="qrySSPSPaymentData3">#REF!</definedName>
    <definedName name="Reg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95" l="1"/>
  <c r="P64" i="119" l="1"/>
  <c r="O64" i="119"/>
  <c r="N64" i="119"/>
  <c r="P63" i="119"/>
  <c r="O63" i="119"/>
  <c r="N63" i="119"/>
  <c r="P62" i="119"/>
  <c r="O62" i="119"/>
  <c r="N62" i="119"/>
  <c r="P61" i="119"/>
  <c r="O61" i="119"/>
  <c r="N61" i="119"/>
  <c r="P60" i="119"/>
  <c r="O60" i="119"/>
  <c r="N60" i="119"/>
  <c r="P59" i="119"/>
  <c r="O59" i="119"/>
  <c r="N59" i="119"/>
  <c r="P64" i="118"/>
  <c r="O64" i="118"/>
  <c r="N64" i="118"/>
  <c r="P63" i="118"/>
  <c r="O63" i="118"/>
  <c r="N63" i="118"/>
  <c r="P62" i="118"/>
  <c r="O62" i="118"/>
  <c r="N62" i="118"/>
  <c r="P61" i="118"/>
  <c r="O61" i="118"/>
  <c r="N61" i="118"/>
  <c r="P60" i="118"/>
  <c r="O60" i="118"/>
  <c r="N60" i="118"/>
  <c r="P59" i="118"/>
  <c r="O59" i="118"/>
  <c r="N59" i="118"/>
  <c r="N63" i="117"/>
  <c r="N62" i="117"/>
  <c r="N61" i="117"/>
  <c r="N60" i="117"/>
  <c r="N59" i="117"/>
  <c r="AC6" i="120" l="1"/>
  <c r="AB6" i="120"/>
  <c r="AA6" i="120"/>
  <c r="Z6" i="120"/>
  <c r="Y6" i="120"/>
  <c r="X6" i="120"/>
  <c r="W6" i="120"/>
  <c r="V6" i="120"/>
  <c r="U6" i="120"/>
  <c r="T6" i="120"/>
  <c r="AC5" i="120"/>
  <c r="AB5" i="120"/>
  <c r="AA5" i="120"/>
  <c r="Z5" i="120"/>
  <c r="Y5" i="120"/>
  <c r="X5" i="120"/>
  <c r="W5" i="120"/>
  <c r="V5" i="120"/>
  <c r="U5" i="120"/>
  <c r="T5" i="120"/>
  <c r="AC4" i="120"/>
  <c r="AB4" i="120"/>
  <c r="AA4" i="120"/>
  <c r="Z4" i="120"/>
  <c r="Y4" i="120"/>
  <c r="X4" i="120"/>
  <c r="W4" i="120"/>
  <c r="V4" i="120"/>
  <c r="U4" i="120"/>
  <c r="T4" i="120"/>
  <c r="AC3" i="120"/>
  <c r="AB3" i="120"/>
  <c r="AA3" i="120"/>
  <c r="Z3" i="120"/>
  <c r="Y3" i="120"/>
  <c r="X3" i="120"/>
  <c r="W3" i="120"/>
  <c r="V3" i="120"/>
  <c r="U3" i="120"/>
  <c r="T3" i="120"/>
  <c r="N63" i="112"/>
  <c r="N62" i="112"/>
  <c r="N61" i="112"/>
  <c r="N60" i="112"/>
  <c r="N59" i="112"/>
  <c r="D72" i="51" l="1"/>
  <c r="C72" i="51"/>
  <c r="S6" i="120" l="1"/>
  <c r="R6" i="120"/>
  <c r="Q6" i="120"/>
  <c r="P6" i="120"/>
  <c r="O6" i="120"/>
  <c r="N6" i="120"/>
  <c r="M6" i="120"/>
  <c r="L6" i="120"/>
  <c r="K6" i="120"/>
  <c r="J6" i="120"/>
  <c r="I6" i="120"/>
  <c r="H6" i="120"/>
  <c r="S5" i="120"/>
  <c r="R5" i="120"/>
  <c r="Q5" i="120"/>
  <c r="P5" i="120"/>
  <c r="O5" i="120"/>
  <c r="N5" i="120"/>
  <c r="M5" i="120"/>
  <c r="L5" i="120"/>
  <c r="K5" i="120"/>
  <c r="J5" i="120"/>
  <c r="I5" i="120"/>
  <c r="H5" i="120"/>
  <c r="S4" i="120"/>
  <c r="R4" i="120"/>
  <c r="Q4" i="120"/>
  <c r="P4" i="120"/>
  <c r="O4" i="120"/>
  <c r="N4" i="120"/>
  <c r="M4" i="120"/>
  <c r="L4" i="120"/>
  <c r="K4" i="120"/>
  <c r="J4" i="120"/>
  <c r="I4" i="120"/>
  <c r="H4" i="120"/>
  <c r="S3" i="120"/>
  <c r="R3" i="120"/>
  <c r="Q3" i="120"/>
  <c r="P3" i="120"/>
  <c r="O3" i="120"/>
  <c r="N3" i="120"/>
  <c r="M3" i="120"/>
  <c r="L3" i="120"/>
  <c r="K3" i="120"/>
  <c r="J3" i="120"/>
  <c r="I3" i="120"/>
  <c r="H3" i="120"/>
  <c r="G6" i="120"/>
  <c r="G5" i="120"/>
  <c r="G4" i="120"/>
  <c r="G3" i="120"/>
  <c r="E6" i="120"/>
  <c r="E5" i="120"/>
  <c r="E4" i="120"/>
  <c r="E3" i="120"/>
  <c r="C6" i="120"/>
  <c r="D6" i="120"/>
  <c r="D5" i="120"/>
  <c r="D4" i="120"/>
  <c r="D3" i="120"/>
  <c r="B6" i="120"/>
  <c r="B5" i="120"/>
  <c r="B4" i="120"/>
  <c r="C5" i="120"/>
  <c r="C4" i="120"/>
  <c r="C3" i="120"/>
  <c r="B3" i="120"/>
  <c r="DC3" i="120" s="1"/>
  <c r="L64" i="119"/>
  <c r="J64" i="119"/>
  <c r="H64" i="119"/>
  <c r="G64" i="119"/>
  <c r="F64" i="119"/>
  <c r="E64" i="119"/>
  <c r="N79" i="119" s="1"/>
  <c r="D64" i="119"/>
  <c r="M63" i="119"/>
  <c r="I63" i="119"/>
  <c r="M62" i="119"/>
  <c r="I62" i="119"/>
  <c r="M61" i="119"/>
  <c r="I61" i="119"/>
  <c r="M60" i="119"/>
  <c r="I60" i="119"/>
  <c r="K60" i="119" s="1"/>
  <c r="M59" i="119"/>
  <c r="I59" i="119"/>
  <c r="P3" i="119"/>
  <c r="L64" i="118"/>
  <c r="J64" i="118"/>
  <c r="H64" i="118"/>
  <c r="G64" i="118"/>
  <c r="F64" i="118"/>
  <c r="E64" i="118"/>
  <c r="D64" i="118"/>
  <c r="M63" i="118"/>
  <c r="I63" i="118"/>
  <c r="K63" i="118" s="1"/>
  <c r="M62" i="118"/>
  <c r="I62" i="118"/>
  <c r="M61" i="118"/>
  <c r="I61" i="118"/>
  <c r="K61" i="118" s="1"/>
  <c r="M60" i="118"/>
  <c r="I60" i="118"/>
  <c r="M59" i="118"/>
  <c r="I59" i="118"/>
  <c r="P3" i="118"/>
  <c r="E2" i="99"/>
  <c r="D2" i="99"/>
  <c r="C2" i="99"/>
  <c r="B2" i="99"/>
  <c r="G35" i="81"/>
  <c r="H35" i="81"/>
  <c r="I35" i="81" s="1"/>
  <c r="J35" i="81" s="1"/>
  <c r="AL3" i="120" l="1"/>
  <c r="AM3" i="120"/>
  <c r="AY3" i="120"/>
  <c r="AZ3" i="120"/>
  <c r="AN3" i="120"/>
  <c r="AX3" i="120"/>
  <c r="K59" i="118"/>
  <c r="N79" i="118"/>
  <c r="BZ3" i="120"/>
  <c r="AE3" i="120"/>
  <c r="AQ3" i="120"/>
  <c r="BC3" i="120"/>
  <c r="BO3" i="120"/>
  <c r="CA3" i="120"/>
  <c r="CM3" i="120"/>
  <c r="BN3" i="120"/>
  <c r="AF3" i="120"/>
  <c r="AR3" i="120"/>
  <c r="BD3" i="120"/>
  <c r="BP3" i="120"/>
  <c r="CB3" i="120"/>
  <c r="CN3" i="120"/>
  <c r="CL3" i="120"/>
  <c r="AG3" i="120"/>
  <c r="AS3" i="120"/>
  <c r="BE3" i="120"/>
  <c r="BQ3" i="120"/>
  <c r="CC3" i="120"/>
  <c r="CO3" i="120"/>
  <c r="CW3" i="120"/>
  <c r="EG4" i="120"/>
  <c r="DU4" i="120"/>
  <c r="DI4" i="120"/>
  <c r="CW4" i="120"/>
  <c r="EE4" i="120"/>
  <c r="DS4" i="120"/>
  <c r="ED4" i="120"/>
  <c r="EC4" i="120"/>
  <c r="DQ4" i="120"/>
  <c r="DE4" i="120"/>
  <c r="AW4" i="120"/>
  <c r="AK4" i="120"/>
  <c r="DP4" i="120"/>
  <c r="DD4" i="120"/>
  <c r="AV4" i="120"/>
  <c r="AJ4" i="120"/>
  <c r="DO4" i="120"/>
  <c r="DC4" i="120"/>
  <c r="CQ4" i="120"/>
  <c r="EB4" i="120"/>
  <c r="EA4" i="120"/>
  <c r="DZ4" i="120"/>
  <c r="DN4" i="120"/>
  <c r="CP4" i="120"/>
  <c r="EI4" i="120"/>
  <c r="DH4" i="120"/>
  <c r="CM4" i="120"/>
  <c r="BC4" i="120"/>
  <c r="AL4" i="120"/>
  <c r="EH4" i="120"/>
  <c r="DG4" i="120"/>
  <c r="CL4" i="120"/>
  <c r="BR4" i="120"/>
  <c r="BB4" i="120"/>
  <c r="AH4" i="120"/>
  <c r="DY4" i="120"/>
  <c r="DF4" i="120"/>
  <c r="BQ4" i="120"/>
  <c r="AZ4" i="120"/>
  <c r="AG4" i="120"/>
  <c r="BF4" i="120"/>
  <c r="BD4" i="120"/>
  <c r="DX4" i="120"/>
  <c r="BP4" i="120"/>
  <c r="AY4" i="120"/>
  <c r="AF4" i="120"/>
  <c r="DW4" i="120"/>
  <c r="BO4" i="120"/>
  <c r="AX4" i="120"/>
  <c r="AE4" i="120"/>
  <c r="AR4" i="120"/>
  <c r="DM4" i="120"/>
  <c r="DL4" i="120"/>
  <c r="AP4" i="120"/>
  <c r="AM4" i="120"/>
  <c r="DV4" i="120"/>
  <c r="CD4" i="120"/>
  <c r="BN4" i="120"/>
  <c r="AT4" i="120"/>
  <c r="AD4" i="120"/>
  <c r="DR4" i="120"/>
  <c r="CA4" i="120"/>
  <c r="BZ4" i="120"/>
  <c r="DJ4" i="120"/>
  <c r="DT4" i="120"/>
  <c r="CC4" i="120"/>
  <c r="AS4" i="120"/>
  <c r="CB4" i="120"/>
  <c r="AQ4" i="120"/>
  <c r="CN4" i="120"/>
  <c r="DK4" i="120"/>
  <c r="CO4" i="120"/>
  <c r="BE4" i="120"/>
  <c r="AN4" i="120"/>
  <c r="AH3" i="120"/>
  <c r="AT3" i="120"/>
  <c r="BF3" i="120"/>
  <c r="BR3" i="120"/>
  <c r="CD3" i="120"/>
  <c r="CP3" i="120"/>
  <c r="AP3" i="120"/>
  <c r="EJ5" i="120"/>
  <c r="DX5" i="120"/>
  <c r="DL5" i="120"/>
  <c r="CZ5" i="120"/>
  <c r="CN5" i="120"/>
  <c r="CB5" i="120"/>
  <c r="BP5" i="120"/>
  <c r="BD5" i="120"/>
  <c r="AR5" i="120"/>
  <c r="AF5" i="120"/>
  <c r="EF5" i="120"/>
  <c r="DT5" i="120"/>
  <c r="DH5" i="120"/>
  <c r="CV5" i="120"/>
  <c r="CJ5" i="120"/>
  <c r="BX5" i="120"/>
  <c r="BL5" i="120"/>
  <c r="AZ5" i="120"/>
  <c r="AN5" i="120"/>
  <c r="EE5" i="120"/>
  <c r="DS5" i="120"/>
  <c r="DG5" i="120"/>
  <c r="CU5" i="120"/>
  <c r="CI5" i="120"/>
  <c r="BW5" i="120"/>
  <c r="BK5" i="120"/>
  <c r="AY5" i="120"/>
  <c r="AM5" i="120"/>
  <c r="ED5" i="120"/>
  <c r="DR5" i="120"/>
  <c r="DF5" i="120"/>
  <c r="CT5" i="120"/>
  <c r="CH5" i="120"/>
  <c r="BV5" i="120"/>
  <c r="BJ5" i="120"/>
  <c r="AX5" i="120"/>
  <c r="AL5" i="120"/>
  <c r="DZ5" i="120"/>
  <c r="DI5" i="120"/>
  <c r="CP5" i="120"/>
  <c r="BY5" i="120"/>
  <c r="BF5" i="120"/>
  <c r="AO5" i="120"/>
  <c r="DY5" i="120"/>
  <c r="DE5" i="120"/>
  <c r="CO5" i="120"/>
  <c r="DW5" i="120"/>
  <c r="DD5" i="120"/>
  <c r="CM5" i="120"/>
  <c r="BT5" i="120"/>
  <c r="BC5" i="120"/>
  <c r="AJ5" i="120"/>
  <c r="EA5" i="120"/>
  <c r="AP5" i="120"/>
  <c r="DV5" i="120"/>
  <c r="DC5" i="120"/>
  <c r="CL5" i="120"/>
  <c r="BS5" i="120"/>
  <c r="BB5" i="120"/>
  <c r="AI5" i="120"/>
  <c r="DU5" i="120"/>
  <c r="DB5" i="120"/>
  <c r="CK5" i="120"/>
  <c r="BR5" i="120"/>
  <c r="BA5" i="120"/>
  <c r="AH5" i="120"/>
  <c r="EH5" i="120"/>
  <c r="CE5" i="120"/>
  <c r="AD5" i="120"/>
  <c r="DN5" i="120"/>
  <c r="BM5" i="120"/>
  <c r="CS5" i="120"/>
  <c r="CC5" i="120"/>
  <c r="DJ5" i="120"/>
  <c r="BG5" i="120"/>
  <c r="BU5" i="120"/>
  <c r="DQ5" i="120"/>
  <c r="DA5" i="120"/>
  <c r="CG5" i="120"/>
  <c r="BQ5" i="120"/>
  <c r="AW5" i="120"/>
  <c r="AG5" i="120"/>
  <c r="DO5" i="120"/>
  <c r="AU5" i="120"/>
  <c r="EG5" i="120"/>
  <c r="CD5" i="120"/>
  <c r="DM5" i="120"/>
  <c r="AS5" i="120"/>
  <c r="CQ5" i="120"/>
  <c r="EI5" i="120"/>
  <c r="DP5" i="120"/>
  <c r="CY5" i="120"/>
  <c r="CF5" i="120"/>
  <c r="BO5" i="120"/>
  <c r="AV5" i="120"/>
  <c r="AE5" i="120"/>
  <c r="CX5" i="120"/>
  <c r="BN5" i="120"/>
  <c r="CW5" i="120"/>
  <c r="AT5" i="120"/>
  <c r="EC5" i="120"/>
  <c r="BI5" i="120"/>
  <c r="AQ5" i="120"/>
  <c r="BZ5" i="120"/>
  <c r="BE5" i="120"/>
  <c r="EB5" i="120"/>
  <c r="DK5" i="120"/>
  <c r="CR5" i="120"/>
  <c r="CA5" i="120"/>
  <c r="BH5" i="120"/>
  <c r="AK5" i="120"/>
  <c r="CQ3" i="120"/>
  <c r="DZ3" i="120"/>
  <c r="DN3" i="120"/>
  <c r="DY3" i="120"/>
  <c r="DM3" i="120"/>
  <c r="EB3" i="120"/>
  <c r="DL3" i="120"/>
  <c r="DX3" i="120"/>
  <c r="DJ3" i="120"/>
  <c r="DQ3" i="120"/>
  <c r="DP3" i="120"/>
  <c r="DO3" i="120"/>
  <c r="DW3" i="120"/>
  <c r="DI3" i="120"/>
  <c r="DV3" i="120"/>
  <c r="DH3" i="120"/>
  <c r="EI3" i="120"/>
  <c r="DG3" i="120"/>
  <c r="DT3" i="120"/>
  <c r="EG3" i="120"/>
  <c r="EE3" i="120"/>
  <c r="ED3" i="120"/>
  <c r="EC3" i="120"/>
  <c r="DU3" i="120"/>
  <c r="EH3" i="120"/>
  <c r="DS3" i="120"/>
  <c r="DR3" i="120"/>
  <c r="DF3" i="120"/>
  <c r="EA3" i="120"/>
  <c r="DK3" i="120"/>
  <c r="BB3" i="120"/>
  <c r="EA6" i="120"/>
  <c r="DO6" i="120"/>
  <c r="EI6" i="120"/>
  <c r="DW6" i="120"/>
  <c r="DK6" i="120"/>
  <c r="CY6" i="120"/>
  <c r="CM6" i="120"/>
  <c r="CA6" i="120"/>
  <c r="BO6" i="120"/>
  <c r="BC6" i="120"/>
  <c r="AQ6" i="120"/>
  <c r="AE6" i="120"/>
  <c r="EH6" i="120"/>
  <c r="DV6" i="120"/>
  <c r="DJ6" i="120"/>
  <c r="CX6" i="120"/>
  <c r="CL6" i="120"/>
  <c r="BZ6" i="120"/>
  <c r="BN6" i="120"/>
  <c r="BB6" i="120"/>
  <c r="AP6" i="120"/>
  <c r="AD6" i="120"/>
  <c r="EG6" i="120"/>
  <c r="DU6" i="120"/>
  <c r="DI6" i="120"/>
  <c r="CW6" i="120"/>
  <c r="CK6" i="120"/>
  <c r="BY6" i="120"/>
  <c r="BM6" i="120"/>
  <c r="BA6" i="120"/>
  <c r="AO6" i="120"/>
  <c r="EC6" i="120"/>
  <c r="DL6" i="120"/>
  <c r="CT6" i="120"/>
  <c r="CE6" i="120"/>
  <c r="BP6" i="120"/>
  <c r="AX6" i="120"/>
  <c r="AI6" i="120"/>
  <c r="DZ6" i="120"/>
  <c r="DG6" i="120"/>
  <c r="CR6" i="120"/>
  <c r="CC6" i="120"/>
  <c r="BK6" i="120"/>
  <c r="AV6" i="120"/>
  <c r="AG6" i="120"/>
  <c r="CZ6" i="120"/>
  <c r="BR6" i="120"/>
  <c r="CF6" i="120"/>
  <c r="DH6" i="120"/>
  <c r="DY6" i="120"/>
  <c r="DF6" i="120"/>
  <c r="CQ6" i="120"/>
  <c r="CB6" i="120"/>
  <c r="BJ6" i="120"/>
  <c r="AU6" i="120"/>
  <c r="AF6" i="120"/>
  <c r="DX6" i="120"/>
  <c r="DE6" i="120"/>
  <c r="CP6" i="120"/>
  <c r="BX6" i="120"/>
  <c r="BI6" i="120"/>
  <c r="AT6" i="120"/>
  <c r="DT6" i="120"/>
  <c r="CO6" i="120"/>
  <c r="BW6" i="120"/>
  <c r="AS6" i="120"/>
  <c r="DS6" i="120"/>
  <c r="BG6" i="120"/>
  <c r="DR6" i="120"/>
  <c r="BU6" i="120"/>
  <c r="DQ6" i="120"/>
  <c r="CI6" i="120"/>
  <c r="AM6" i="120"/>
  <c r="EF6" i="120"/>
  <c r="BS6" i="120"/>
  <c r="EE6" i="120"/>
  <c r="AZ6" i="120"/>
  <c r="ED6" i="120"/>
  <c r="BQ6" i="120"/>
  <c r="DD6" i="120"/>
  <c r="BH6" i="120"/>
  <c r="BV6" i="120"/>
  <c r="DB6" i="120"/>
  <c r="BF6" i="120"/>
  <c r="EJ6" i="120"/>
  <c r="BT6" i="120"/>
  <c r="CH6" i="120"/>
  <c r="AL6" i="120"/>
  <c r="DN6" i="120"/>
  <c r="AK6" i="120"/>
  <c r="DM6" i="120"/>
  <c r="AJ6" i="120"/>
  <c r="EB6" i="120"/>
  <c r="DC6" i="120"/>
  <c r="CN6" i="120"/>
  <c r="AR6" i="120"/>
  <c r="CJ6" i="120"/>
  <c r="AN6" i="120"/>
  <c r="DA6" i="120"/>
  <c r="BE6" i="120"/>
  <c r="DP6" i="120"/>
  <c r="BD6" i="120"/>
  <c r="CG6" i="120"/>
  <c r="AY6" i="120"/>
  <c r="CV6" i="120"/>
  <c r="CU6" i="120"/>
  <c r="BL6" i="120"/>
  <c r="AW6" i="120"/>
  <c r="AH6" i="120"/>
  <c r="CS6" i="120"/>
  <c r="CD6" i="120"/>
  <c r="AJ3" i="120"/>
  <c r="AV3" i="120"/>
  <c r="DD3" i="120"/>
  <c r="AD3" i="120"/>
  <c r="AK3" i="120"/>
  <c r="AW3" i="120"/>
  <c r="DE3" i="120"/>
  <c r="M64" i="118"/>
  <c r="I64" i="118"/>
  <c r="P79" i="118" s="1"/>
  <c r="M64" i="119"/>
  <c r="K62" i="119"/>
  <c r="I64" i="119"/>
  <c r="K59" i="119"/>
  <c r="K61" i="119"/>
  <c r="K63" i="119"/>
  <c r="K60" i="118"/>
  <c r="K62" i="118"/>
  <c r="B3" i="108"/>
  <c r="K64" i="118" l="1"/>
  <c r="P79" i="119"/>
  <c r="K64" i="119"/>
  <c r="G54" i="95"/>
  <c r="L24" i="81"/>
  <c r="M63" i="112"/>
  <c r="CJ3" i="120" s="1"/>
  <c r="M62" i="112"/>
  <c r="CI3" i="120" s="1"/>
  <c r="M61" i="112"/>
  <c r="CH3" i="120" s="1"/>
  <c r="M60" i="112"/>
  <c r="CG3" i="120" s="1"/>
  <c r="M59" i="112"/>
  <c r="CF3" i="120" s="1"/>
  <c r="M63" i="117"/>
  <c r="CJ4" i="120" s="1"/>
  <c r="M62" i="117"/>
  <c r="CI4" i="120" s="1"/>
  <c r="M61" i="117"/>
  <c r="CH4" i="120" s="1"/>
  <c r="M60" i="117"/>
  <c r="CG4" i="120" s="1"/>
  <c r="M59" i="117"/>
  <c r="CF4" i="120" s="1"/>
  <c r="L64" i="117" l="1"/>
  <c r="CE4" i="120" s="1"/>
  <c r="J64" i="117"/>
  <c r="BS4" i="120" s="1"/>
  <c r="H64" i="117"/>
  <c r="BG4" i="120" s="1"/>
  <c r="G64" i="117"/>
  <c r="BA4" i="120" s="1"/>
  <c r="F64" i="117"/>
  <c r="AU4" i="120" s="1"/>
  <c r="E64" i="117"/>
  <c r="D64" i="117"/>
  <c r="N64" i="117" s="1"/>
  <c r="I63" i="117"/>
  <c r="I62" i="117"/>
  <c r="BK4" i="120" s="1"/>
  <c r="I61" i="117"/>
  <c r="BJ4" i="120" s="1"/>
  <c r="I60" i="117"/>
  <c r="BI4" i="120" s="1"/>
  <c r="M64" i="117"/>
  <c r="CK4" i="120" s="1"/>
  <c r="I59" i="117"/>
  <c r="P3" i="117"/>
  <c r="N79" i="117" l="1"/>
  <c r="EF4" i="120" s="1"/>
  <c r="AO4" i="120"/>
  <c r="K63" i="117"/>
  <c r="BL4" i="120"/>
  <c r="D73" i="51"/>
  <c r="AI4" i="120"/>
  <c r="K59" i="117"/>
  <c r="BH4" i="120"/>
  <c r="K60" i="117"/>
  <c r="K61" i="117"/>
  <c r="I64" i="117"/>
  <c r="BM4" i="120" s="1"/>
  <c r="K62" i="117"/>
  <c r="C26" i="17"/>
  <c r="G38" i="81"/>
  <c r="H38" i="81" s="1"/>
  <c r="I38" i="81" s="1"/>
  <c r="J38" i="81" s="1"/>
  <c r="K35" i="81"/>
  <c r="P63" i="117" l="1"/>
  <c r="O63" i="117"/>
  <c r="P62" i="117"/>
  <c r="O62" i="117"/>
  <c r="P61" i="117"/>
  <c r="O61" i="117"/>
  <c r="P60" i="117"/>
  <c r="O60" i="117"/>
  <c r="P64" i="117"/>
  <c r="O64" i="117"/>
  <c r="P59" i="117"/>
  <c r="O59" i="117"/>
  <c r="CZ4" i="120"/>
  <c r="CT4" i="120"/>
  <c r="BV4" i="120"/>
  <c r="DA4" i="120"/>
  <c r="CU4" i="120"/>
  <c r="BW4" i="120"/>
  <c r="CV4" i="120"/>
  <c r="DB4" i="120"/>
  <c r="BX4" i="120"/>
  <c r="CX4" i="120"/>
  <c r="CR4" i="120"/>
  <c r="BT4" i="120"/>
  <c r="CY4" i="120"/>
  <c r="CS4" i="120"/>
  <c r="BU4" i="120"/>
  <c r="K64" i="117"/>
  <c r="BY4" i="120" s="1"/>
  <c r="P79" i="117"/>
  <c r="EJ4" i="120" s="1"/>
  <c r="E72" i="51" l="1"/>
  <c r="J3" i="81" l="1"/>
  <c r="E22" i="99" l="1"/>
  <c r="D22" i="99"/>
  <c r="C22" i="99"/>
  <c r="B22" i="99"/>
  <c r="E21" i="99"/>
  <c r="D21" i="99"/>
  <c r="C21" i="99"/>
  <c r="B21" i="99"/>
  <c r="E20" i="99"/>
  <c r="D20" i="99"/>
  <c r="C20" i="99"/>
  <c r="B20" i="99"/>
  <c r="E19" i="99"/>
  <c r="D19" i="99"/>
  <c r="C19" i="99"/>
  <c r="B19" i="99"/>
  <c r="E18" i="99"/>
  <c r="D18" i="99"/>
  <c r="C18" i="99"/>
  <c r="B18" i="99"/>
  <c r="E17" i="99"/>
  <c r="D17" i="99"/>
  <c r="C17" i="99"/>
  <c r="B17" i="99"/>
  <c r="E16" i="99"/>
  <c r="D16" i="99"/>
  <c r="C16" i="99"/>
  <c r="B16" i="99"/>
  <c r="E15" i="99"/>
  <c r="D15" i="99"/>
  <c r="C15" i="99"/>
  <c r="B15" i="99"/>
  <c r="E14" i="99"/>
  <c r="D14" i="99"/>
  <c r="C14" i="99"/>
  <c r="B14" i="99"/>
  <c r="E13" i="99"/>
  <c r="D13" i="99"/>
  <c r="C13" i="99"/>
  <c r="B13" i="99"/>
  <c r="E12" i="99"/>
  <c r="D12" i="99"/>
  <c r="C12" i="99"/>
  <c r="B12" i="99"/>
  <c r="E11" i="99"/>
  <c r="D11" i="99"/>
  <c r="C11" i="99"/>
  <c r="B11" i="99"/>
  <c r="E10" i="99"/>
  <c r="D10" i="99"/>
  <c r="C10" i="99"/>
  <c r="B10" i="99"/>
  <c r="E9" i="99"/>
  <c r="D9" i="99"/>
  <c r="C9" i="99"/>
  <c r="B9" i="99"/>
  <c r="E8" i="99"/>
  <c r="D8" i="99"/>
  <c r="C8" i="99"/>
  <c r="B8" i="99"/>
  <c r="E7" i="99"/>
  <c r="D7" i="99"/>
  <c r="C7" i="99"/>
  <c r="B7" i="99"/>
  <c r="E6" i="99"/>
  <c r="D6" i="99"/>
  <c r="C6" i="99"/>
  <c r="B6" i="99"/>
  <c r="E5" i="99"/>
  <c r="D5" i="99"/>
  <c r="C5" i="99"/>
  <c r="B5" i="99"/>
  <c r="E4" i="99"/>
  <c r="D4" i="99"/>
  <c r="C4" i="99"/>
  <c r="B4" i="99"/>
  <c r="E3" i="99"/>
  <c r="D3" i="99"/>
  <c r="C3" i="99"/>
  <c r="B3" i="99"/>
  <c r="P3" i="112" l="1"/>
  <c r="L64" i="112"/>
  <c r="CE3" i="120" s="1"/>
  <c r="J64" i="112"/>
  <c r="BS3" i="120" s="1"/>
  <c r="H64" i="112"/>
  <c r="BG3" i="120" s="1"/>
  <c r="G64" i="112"/>
  <c r="BA3" i="120" s="1"/>
  <c r="F64" i="112"/>
  <c r="AU3" i="120" s="1"/>
  <c r="E64" i="112"/>
  <c r="D64" i="112"/>
  <c r="N64" i="112" s="1"/>
  <c r="I63" i="112"/>
  <c r="BL3" i="120" s="1"/>
  <c r="I62" i="112"/>
  <c r="I61" i="112"/>
  <c r="I60" i="112"/>
  <c r="I59" i="112"/>
  <c r="BH3" i="120" s="1"/>
  <c r="C73" i="51" l="1"/>
  <c r="E73" i="51" s="1"/>
  <c r="AI3" i="120"/>
  <c r="K62" i="112"/>
  <c r="BK3" i="120"/>
  <c r="K60" i="112"/>
  <c r="BI3" i="120"/>
  <c r="K61" i="112"/>
  <c r="BJ3" i="120"/>
  <c r="N79" i="112"/>
  <c r="EF3" i="120" s="1"/>
  <c r="AO3" i="120"/>
  <c r="M64" i="112"/>
  <c r="CK3" i="120" s="1"/>
  <c r="K59" i="112"/>
  <c r="K63" i="112"/>
  <c r="I64" i="112"/>
  <c r="BM3" i="120" s="1"/>
  <c r="P64" i="112" l="1"/>
  <c r="O64" i="112"/>
  <c r="O62" i="112"/>
  <c r="CU3" i="120" s="1"/>
  <c r="P62" i="112"/>
  <c r="DA3" i="120" s="1"/>
  <c r="BW3" i="120"/>
  <c r="O61" i="112"/>
  <c r="CT3" i="120" s="1"/>
  <c r="P61" i="112"/>
  <c r="CZ3" i="120" s="1"/>
  <c r="BV3" i="120"/>
  <c r="P60" i="112"/>
  <c r="CY3" i="120" s="1"/>
  <c r="O60" i="112"/>
  <c r="CS3" i="120" s="1"/>
  <c r="BU3" i="120"/>
  <c r="P63" i="112"/>
  <c r="DB3" i="120" s="1"/>
  <c r="O63" i="112"/>
  <c r="CV3" i="120" s="1"/>
  <c r="BX3" i="120"/>
  <c r="P59" i="112"/>
  <c r="CX3" i="120" s="1"/>
  <c r="O59" i="112"/>
  <c r="CR3" i="120" s="1"/>
  <c r="BT3" i="120"/>
  <c r="P79" i="112"/>
  <c r="EJ3" i="120" s="1"/>
  <c r="K64" i="112"/>
  <c r="BY3" i="120" s="1"/>
  <c r="E10" i="51" l="1"/>
  <c r="D10" i="51"/>
  <c r="C10" i="51"/>
  <c r="E9" i="51"/>
  <c r="D9" i="51"/>
  <c r="C9" i="51"/>
  <c r="E8" i="51"/>
  <c r="D8" i="51"/>
  <c r="C8" i="51"/>
  <c r="E6" i="51"/>
  <c r="D6" i="51"/>
  <c r="C6" i="51"/>
  <c r="E16" i="51"/>
  <c r="D16" i="51"/>
  <c r="C16" i="51"/>
  <c r="E15" i="51" l="1"/>
  <c r="E14" i="51"/>
  <c r="E13" i="51"/>
  <c r="E12" i="51"/>
  <c r="E11" i="51"/>
  <c r="D15" i="51"/>
  <c r="D14" i="51"/>
  <c r="D13" i="51"/>
  <c r="D12" i="51"/>
  <c r="D11" i="51"/>
  <c r="C15" i="51" l="1"/>
  <c r="C14" i="51"/>
  <c r="C13" i="51"/>
  <c r="C12" i="51"/>
  <c r="C11" i="51"/>
  <c r="H7" i="8" l="1"/>
  <c r="G7" i="8"/>
  <c r="F7" i="8"/>
  <c r="H39" i="51"/>
  <c r="H38" i="51"/>
  <c r="H37" i="51"/>
  <c r="G39" i="51"/>
  <c r="G38" i="51"/>
  <c r="G37" i="51"/>
  <c r="F39" i="51"/>
  <c r="F38" i="51"/>
  <c r="F37" i="51"/>
  <c r="H36" i="51"/>
  <c r="G36" i="51"/>
  <c r="F36" i="51"/>
  <c r="H18" i="51"/>
  <c r="G18" i="51"/>
  <c r="F18" i="51"/>
  <c r="K38" i="81" l="1"/>
  <c r="K2" i="99" l="1"/>
  <c r="J2" i="99"/>
  <c r="I2" i="99"/>
  <c r="H2" i="99"/>
  <c r="Q1" i="99" l="1"/>
  <c r="E17" i="51" l="1"/>
  <c r="D17" i="51"/>
  <c r="C17" i="51"/>
  <c r="E7" i="51"/>
  <c r="E5" i="51"/>
  <c r="E3" i="51"/>
  <c r="D7" i="51"/>
  <c r="D5" i="51"/>
  <c r="D3" i="51"/>
  <c r="L71" i="100" l="1"/>
  <c r="L70" i="100"/>
  <c r="L69" i="100"/>
  <c r="L68" i="100"/>
  <c r="L66" i="100"/>
  <c r="L65" i="100"/>
  <c r="L64" i="100"/>
  <c r="L63" i="100"/>
  <c r="L61" i="100"/>
  <c r="L60" i="100"/>
  <c r="L59" i="100"/>
  <c r="L58" i="100"/>
  <c r="L56" i="100"/>
  <c r="L55" i="100"/>
  <c r="L54" i="100"/>
  <c r="L53" i="100"/>
  <c r="L51" i="100"/>
  <c r="L50" i="100"/>
  <c r="L49" i="100"/>
  <c r="L48" i="100"/>
  <c r="L46" i="100"/>
  <c r="L45" i="100"/>
  <c r="L44" i="100"/>
  <c r="L43" i="100"/>
  <c r="L41" i="100"/>
  <c r="L40" i="100"/>
  <c r="L39" i="100"/>
  <c r="L38" i="100"/>
  <c r="L36" i="100"/>
  <c r="L35" i="100"/>
  <c r="L34" i="100"/>
  <c r="L33" i="100"/>
  <c r="L31" i="100"/>
  <c r="L30" i="100"/>
  <c r="L29" i="100"/>
  <c r="L28" i="100"/>
  <c r="L26" i="100"/>
  <c r="L25" i="100"/>
  <c r="L24" i="100"/>
  <c r="L23" i="100"/>
  <c r="L16" i="100"/>
  <c r="L15" i="100"/>
  <c r="L13" i="100"/>
  <c r="J71" i="100"/>
  <c r="J70" i="100"/>
  <c r="J69" i="100"/>
  <c r="J68" i="100"/>
  <c r="J66" i="100"/>
  <c r="J65" i="100"/>
  <c r="J64" i="100"/>
  <c r="J63" i="100"/>
  <c r="J61" i="100"/>
  <c r="J60" i="100"/>
  <c r="J59" i="100"/>
  <c r="J58" i="100"/>
  <c r="J56" i="100"/>
  <c r="J55" i="100"/>
  <c r="J54" i="100"/>
  <c r="J53" i="100"/>
  <c r="J51" i="100"/>
  <c r="J50" i="100"/>
  <c r="J49" i="100"/>
  <c r="J48" i="100"/>
  <c r="J46" i="100"/>
  <c r="J45" i="100"/>
  <c r="J44" i="100"/>
  <c r="J43" i="100"/>
  <c r="J41" i="100"/>
  <c r="J40" i="100"/>
  <c r="J39" i="100"/>
  <c r="J38" i="100"/>
  <c r="J36" i="100"/>
  <c r="J35" i="100"/>
  <c r="J34" i="100"/>
  <c r="J33" i="100"/>
  <c r="J31" i="100"/>
  <c r="J30" i="100"/>
  <c r="J29" i="100"/>
  <c r="J28" i="100"/>
  <c r="J26" i="100"/>
  <c r="J25" i="100"/>
  <c r="J24" i="100"/>
  <c r="J23" i="100"/>
  <c r="J16" i="100"/>
  <c r="J15" i="100"/>
  <c r="J13" i="100"/>
  <c r="G71" i="100"/>
  <c r="G70" i="100"/>
  <c r="G69" i="100"/>
  <c r="G68" i="100"/>
  <c r="G66" i="100"/>
  <c r="G65" i="100"/>
  <c r="G64" i="100"/>
  <c r="G63" i="100"/>
  <c r="G61" i="100"/>
  <c r="G60" i="100"/>
  <c r="G59" i="100"/>
  <c r="G58" i="100"/>
  <c r="G56" i="100"/>
  <c r="G55" i="100"/>
  <c r="G54" i="100"/>
  <c r="G53" i="100"/>
  <c r="G51" i="100"/>
  <c r="G50" i="100"/>
  <c r="G49" i="100"/>
  <c r="G48" i="100"/>
  <c r="G46" i="100"/>
  <c r="G45" i="100"/>
  <c r="G44" i="100"/>
  <c r="G43" i="100"/>
  <c r="G41" i="100"/>
  <c r="G40" i="100"/>
  <c r="G39" i="100"/>
  <c r="G38" i="100"/>
  <c r="G36" i="100"/>
  <c r="G35" i="100"/>
  <c r="G34" i="100"/>
  <c r="G33" i="100"/>
  <c r="G31" i="100"/>
  <c r="G30" i="100"/>
  <c r="G29" i="100"/>
  <c r="G28" i="100"/>
  <c r="G26" i="100"/>
  <c r="G25" i="100"/>
  <c r="G24" i="100"/>
  <c r="G23" i="100"/>
  <c r="G16" i="100"/>
  <c r="G15" i="100"/>
  <c r="G13" i="100"/>
  <c r="F36" i="52" l="1"/>
  <c r="E36" i="52" s="1"/>
  <c r="F35" i="52"/>
  <c r="E35" i="52" s="1"/>
  <c r="F37" i="52" l="1"/>
  <c r="E37" i="52" s="1"/>
  <c r="G14" i="100" l="1"/>
  <c r="J14" i="100"/>
  <c r="L14" i="100"/>
  <c r="H49" i="51"/>
  <c r="E9" i="52"/>
  <c r="E10" i="52"/>
  <c r="E11" i="52"/>
  <c r="F24" i="52"/>
  <c r="E39" i="95" l="1"/>
  <c r="Q75" i="100"/>
  <c r="P75" i="100"/>
  <c r="N75" i="100"/>
  <c r="M75" i="100"/>
  <c r="K75" i="100"/>
  <c r="I75" i="100"/>
  <c r="H75" i="100"/>
  <c r="F75" i="100"/>
  <c r="E75" i="100"/>
  <c r="G91" i="51" s="1"/>
  <c r="O70" i="100"/>
  <c r="R70" i="100" s="1"/>
  <c r="U70" i="100"/>
  <c r="T70" i="100"/>
  <c r="S70" i="100"/>
  <c r="O65" i="100"/>
  <c r="R65" i="100" s="1"/>
  <c r="U65" i="100"/>
  <c r="T65" i="100"/>
  <c r="S65" i="100"/>
  <c r="O60" i="100"/>
  <c r="R60" i="100" s="1"/>
  <c r="U60" i="100"/>
  <c r="T60" i="100"/>
  <c r="S60" i="100"/>
  <c r="O55" i="100"/>
  <c r="R55" i="100" s="1"/>
  <c r="U55" i="100"/>
  <c r="T55" i="100"/>
  <c r="S55" i="100"/>
  <c r="O50" i="100"/>
  <c r="R50" i="100" s="1"/>
  <c r="U50" i="100"/>
  <c r="T50" i="100"/>
  <c r="S50" i="100"/>
  <c r="U45" i="100"/>
  <c r="O45" i="100"/>
  <c r="R45" i="100" s="1"/>
  <c r="T45" i="100"/>
  <c r="S45" i="100"/>
  <c r="O40" i="100"/>
  <c r="R40" i="100" s="1"/>
  <c r="U40" i="100"/>
  <c r="T40" i="100"/>
  <c r="S40" i="100"/>
  <c r="O35" i="100"/>
  <c r="R35" i="100" s="1"/>
  <c r="U35" i="100"/>
  <c r="T35" i="100"/>
  <c r="S35" i="100"/>
  <c r="O30" i="100"/>
  <c r="R30" i="100" s="1"/>
  <c r="U30" i="100"/>
  <c r="T30" i="100"/>
  <c r="S30" i="100"/>
  <c r="O25" i="100"/>
  <c r="R25" i="100" s="1"/>
  <c r="U25" i="100"/>
  <c r="T25" i="100"/>
  <c r="S25" i="100"/>
  <c r="O20" i="100"/>
  <c r="R20" i="100" s="1"/>
  <c r="L20" i="100"/>
  <c r="U20" i="100" s="1"/>
  <c r="J20" i="100"/>
  <c r="T20" i="100" s="1"/>
  <c r="G20" i="100"/>
  <c r="S20" i="100" s="1"/>
  <c r="O15" i="100"/>
  <c r="R15" i="100" s="1"/>
  <c r="U15" i="100"/>
  <c r="T15" i="100"/>
  <c r="S15" i="100"/>
  <c r="I91" i="51" l="1"/>
  <c r="H91" i="51"/>
  <c r="U75" i="100"/>
  <c r="S75" i="100"/>
  <c r="L91" i="51" s="1"/>
  <c r="T75" i="100"/>
  <c r="J75" i="100"/>
  <c r="O75" i="100"/>
  <c r="R75" i="100" s="1"/>
  <c r="L75" i="100"/>
  <c r="G75" i="100"/>
  <c r="J91" i="51" s="1"/>
  <c r="K91" i="51" l="1"/>
  <c r="M91" i="51" s="1"/>
  <c r="P1" i="99"/>
  <c r="Q62" i="100"/>
  <c r="L21" i="100" l="1"/>
  <c r="L19" i="100"/>
  <c r="L18" i="100"/>
  <c r="J21" i="100"/>
  <c r="J19" i="100"/>
  <c r="J18" i="100"/>
  <c r="G21" i="100"/>
  <c r="G19" i="100"/>
  <c r="G18" i="100"/>
  <c r="T73" i="100" l="1"/>
  <c r="N6" i="99" l="1"/>
  <c r="N8" i="99"/>
  <c r="N2" i="99"/>
  <c r="D63" i="100" l="1"/>
  <c r="D66" i="100" s="1"/>
  <c r="D43" i="100"/>
  <c r="D23" i="100"/>
  <c r="D68" i="100"/>
  <c r="D71" i="100" s="1"/>
  <c r="D48" i="100"/>
  <c r="D28" i="100"/>
  <c r="D53" i="100"/>
  <c r="D33" i="100"/>
  <c r="D13" i="100"/>
  <c r="D58" i="100"/>
  <c r="D38" i="100"/>
  <c r="D18" i="100"/>
  <c r="N3" i="99"/>
  <c r="N9" i="99"/>
  <c r="N7" i="99"/>
  <c r="D73" i="100" l="1"/>
  <c r="D76" i="100" s="1"/>
  <c r="D16" i="100"/>
  <c r="F25" i="52"/>
  <c r="E25" i="52" s="1"/>
  <c r="F26" i="52"/>
  <c r="E26" i="52" s="1"/>
  <c r="E24" i="52"/>
  <c r="E45" i="95" l="1"/>
  <c r="E43" i="95"/>
  <c r="E41" i="95"/>
  <c r="H48" i="51" l="1"/>
  <c r="G48" i="51"/>
  <c r="F48" i="51"/>
  <c r="H47" i="51"/>
  <c r="F47" i="51"/>
  <c r="H43" i="51"/>
  <c r="H42" i="51"/>
  <c r="H41" i="51"/>
  <c r="F41" i="51"/>
  <c r="E48" i="51" l="1"/>
  <c r="H50" i="51"/>
  <c r="H44" i="51"/>
  <c r="G19" i="51" l="1"/>
  <c r="H19" i="51"/>
  <c r="F19" i="51"/>
  <c r="E37" i="51"/>
  <c r="E38" i="51"/>
  <c r="E39" i="51"/>
  <c r="H40" i="51"/>
  <c r="G49" i="51"/>
  <c r="F49" i="51"/>
  <c r="G47" i="51"/>
  <c r="G40" i="51"/>
  <c r="G41" i="51"/>
  <c r="E41" i="51" s="1"/>
  <c r="G43" i="51"/>
  <c r="F43" i="51"/>
  <c r="G42" i="51"/>
  <c r="F42" i="51"/>
  <c r="F61" i="51" l="1"/>
  <c r="F53" i="51"/>
  <c r="F52" i="51"/>
  <c r="F51" i="51"/>
  <c r="F64" i="51"/>
  <c r="F62" i="51"/>
  <c r="F70" i="51"/>
  <c r="F63" i="51"/>
  <c r="F65" i="51"/>
  <c r="F69" i="51"/>
  <c r="F71" i="51" s="1"/>
  <c r="F66" i="51"/>
  <c r="H53" i="51"/>
  <c r="H52" i="51"/>
  <c r="H51" i="51"/>
  <c r="H64" i="51"/>
  <c r="H62" i="51"/>
  <c r="H61" i="51"/>
  <c r="H65" i="51"/>
  <c r="H63" i="51"/>
  <c r="H66" i="51"/>
  <c r="G51" i="51"/>
  <c r="G53" i="51"/>
  <c r="G52" i="51"/>
  <c r="G62" i="51"/>
  <c r="G61" i="51"/>
  <c r="G63" i="51"/>
  <c r="G66" i="51"/>
  <c r="G65" i="51"/>
  <c r="G64" i="51"/>
  <c r="D38" i="51"/>
  <c r="H55" i="51"/>
  <c r="H57" i="51"/>
  <c r="G56" i="51"/>
  <c r="G55" i="51"/>
  <c r="G57" i="51"/>
  <c r="G27" i="51"/>
  <c r="F58" i="51"/>
  <c r="G58" i="51"/>
  <c r="D39" i="51"/>
  <c r="H58" i="51"/>
  <c r="D42" i="51"/>
  <c r="D49" i="51"/>
  <c r="D48" i="51"/>
  <c r="F27" i="51"/>
  <c r="D43" i="51"/>
  <c r="F55" i="51"/>
  <c r="C48" i="51"/>
  <c r="C47" i="51"/>
  <c r="F56" i="51"/>
  <c r="D37" i="51"/>
  <c r="H56" i="51"/>
  <c r="C41" i="51"/>
  <c r="F57" i="51"/>
  <c r="H27" i="51"/>
  <c r="E43" i="51"/>
  <c r="E42" i="51"/>
  <c r="D36" i="51"/>
  <c r="D41" i="51"/>
  <c r="D47" i="51"/>
  <c r="E47" i="51"/>
  <c r="F50" i="51"/>
  <c r="E49" i="51"/>
  <c r="C49" i="51"/>
  <c r="C37" i="51"/>
  <c r="C39" i="51"/>
  <c r="C38" i="51"/>
  <c r="G50" i="51"/>
  <c r="C43" i="51"/>
  <c r="F44" i="51"/>
  <c r="G44" i="51"/>
  <c r="C42" i="51"/>
  <c r="C71" i="51" l="1"/>
  <c r="C56" i="51"/>
  <c r="C27" i="51"/>
  <c r="D55" i="51"/>
  <c r="D27" i="51"/>
  <c r="G59" i="51"/>
  <c r="H59" i="51"/>
  <c r="D56" i="51"/>
  <c r="D58" i="51"/>
  <c r="E27" i="51"/>
  <c r="D44" i="51"/>
  <c r="E56" i="51"/>
  <c r="E55" i="51"/>
  <c r="C55" i="51"/>
  <c r="E44" i="51"/>
  <c r="C44" i="51"/>
  <c r="D40" i="51"/>
  <c r="C36" i="51"/>
  <c r="C40" i="51" s="1"/>
  <c r="F40" i="51"/>
  <c r="E36" i="51"/>
  <c r="E40" i="51" s="1"/>
  <c r="Q76" i="100" l="1"/>
  <c r="P76" i="100"/>
  <c r="N76" i="100"/>
  <c r="M76" i="100"/>
  <c r="K76" i="100"/>
  <c r="I76" i="100"/>
  <c r="H76" i="100"/>
  <c r="F76" i="100"/>
  <c r="E76" i="100"/>
  <c r="Q74" i="100"/>
  <c r="P74" i="100"/>
  <c r="N74" i="100"/>
  <c r="M74" i="100"/>
  <c r="K74" i="100"/>
  <c r="I74" i="100"/>
  <c r="H74" i="100"/>
  <c r="F74" i="100"/>
  <c r="E74" i="100"/>
  <c r="G90" i="51" s="1"/>
  <c r="Q73" i="100"/>
  <c r="P73" i="100"/>
  <c r="N73" i="100"/>
  <c r="J89" i="51" s="1"/>
  <c r="M73" i="100"/>
  <c r="K73" i="100"/>
  <c r="L73" i="100" s="1"/>
  <c r="F73" i="100"/>
  <c r="E73" i="100"/>
  <c r="G89" i="51" s="1"/>
  <c r="Q72" i="100"/>
  <c r="P72" i="100"/>
  <c r="N72" i="100"/>
  <c r="M72" i="100"/>
  <c r="K72" i="100"/>
  <c r="I72" i="100"/>
  <c r="H72" i="100"/>
  <c r="F72" i="100"/>
  <c r="E72" i="100"/>
  <c r="O71" i="100"/>
  <c r="R71" i="100" s="1"/>
  <c r="U71" i="100"/>
  <c r="O69" i="100"/>
  <c r="R69" i="100" s="1"/>
  <c r="U69" i="100"/>
  <c r="T69" i="100"/>
  <c r="S69" i="100"/>
  <c r="O68" i="100"/>
  <c r="U68" i="100"/>
  <c r="S68" i="100"/>
  <c r="Q67" i="100"/>
  <c r="P67" i="100"/>
  <c r="N67" i="100"/>
  <c r="M67" i="100"/>
  <c r="K67" i="100"/>
  <c r="I67" i="100"/>
  <c r="H67" i="100"/>
  <c r="F67" i="100"/>
  <c r="E67" i="100"/>
  <c r="O66" i="100"/>
  <c r="R66" i="100" s="1"/>
  <c r="U66" i="100"/>
  <c r="O64" i="100"/>
  <c r="U64" i="100"/>
  <c r="T64" i="100"/>
  <c r="S64" i="100"/>
  <c r="O63" i="100"/>
  <c r="R63" i="100" s="1"/>
  <c r="U63" i="100"/>
  <c r="S63" i="100"/>
  <c r="P62" i="100"/>
  <c r="N62" i="100"/>
  <c r="M62" i="100"/>
  <c r="K62" i="100"/>
  <c r="I62" i="100"/>
  <c r="H62" i="100"/>
  <c r="F62" i="100"/>
  <c r="E62" i="100"/>
  <c r="O61" i="100"/>
  <c r="R61" i="100" s="1"/>
  <c r="U61" i="100"/>
  <c r="O59" i="100"/>
  <c r="R59" i="100" s="1"/>
  <c r="U59" i="100"/>
  <c r="T59" i="100"/>
  <c r="S59" i="100"/>
  <c r="O58" i="100"/>
  <c r="R58" i="100" s="1"/>
  <c r="U58" i="100"/>
  <c r="S58" i="100"/>
  <c r="Q57" i="100"/>
  <c r="P57" i="100"/>
  <c r="N57" i="100"/>
  <c r="M57" i="100"/>
  <c r="K57" i="100"/>
  <c r="I57" i="100"/>
  <c r="H57" i="100"/>
  <c r="F57" i="100"/>
  <c r="E57" i="100"/>
  <c r="O56" i="100"/>
  <c r="R56" i="100" s="1"/>
  <c r="U56" i="100"/>
  <c r="O54" i="100"/>
  <c r="U54" i="100"/>
  <c r="T54" i="100"/>
  <c r="S54" i="100"/>
  <c r="O53" i="100"/>
  <c r="R53" i="100" s="1"/>
  <c r="U53" i="100"/>
  <c r="S53" i="100"/>
  <c r="Q52" i="100"/>
  <c r="P52" i="100"/>
  <c r="N52" i="100"/>
  <c r="M52" i="100"/>
  <c r="K52" i="100"/>
  <c r="I52" i="100"/>
  <c r="H52" i="100"/>
  <c r="F52" i="100"/>
  <c r="E52" i="100"/>
  <c r="O51" i="100"/>
  <c r="R51" i="100" s="1"/>
  <c r="U51" i="100"/>
  <c r="O49" i="100"/>
  <c r="R49" i="100" s="1"/>
  <c r="U49" i="100"/>
  <c r="T49" i="100"/>
  <c r="S49" i="100"/>
  <c r="O48" i="100"/>
  <c r="U48" i="100"/>
  <c r="S48" i="100"/>
  <c r="Q47" i="100"/>
  <c r="P47" i="100"/>
  <c r="N47" i="100"/>
  <c r="M47" i="100"/>
  <c r="K47" i="100"/>
  <c r="I47" i="100"/>
  <c r="H47" i="100"/>
  <c r="F47" i="100"/>
  <c r="E47" i="100"/>
  <c r="O46" i="100"/>
  <c r="R46" i="100" s="1"/>
  <c r="U46" i="100"/>
  <c r="O44" i="100"/>
  <c r="R44" i="100" s="1"/>
  <c r="U44" i="100"/>
  <c r="T44" i="100"/>
  <c r="S44" i="100"/>
  <c r="O43" i="100"/>
  <c r="U43" i="100"/>
  <c r="S43" i="100"/>
  <c r="Q42" i="100"/>
  <c r="P42" i="100"/>
  <c r="N42" i="100"/>
  <c r="M42" i="100"/>
  <c r="K42" i="100"/>
  <c r="F42" i="100"/>
  <c r="E42" i="100"/>
  <c r="O41" i="100"/>
  <c r="R41" i="100" s="1"/>
  <c r="U41" i="100"/>
  <c r="O39" i="100"/>
  <c r="R39" i="100" s="1"/>
  <c r="U39" i="100"/>
  <c r="T39" i="100"/>
  <c r="S39" i="100"/>
  <c r="U38" i="100"/>
  <c r="S38" i="100"/>
  <c r="Q37" i="100"/>
  <c r="P37" i="100"/>
  <c r="N37" i="100"/>
  <c r="M37" i="100"/>
  <c r="K37" i="100"/>
  <c r="I37" i="100"/>
  <c r="H37" i="100"/>
  <c r="F37" i="100"/>
  <c r="E37" i="100"/>
  <c r="O36" i="100"/>
  <c r="R36" i="100" s="1"/>
  <c r="U36" i="100"/>
  <c r="O34" i="100"/>
  <c r="R34" i="100" s="1"/>
  <c r="U34" i="100"/>
  <c r="T34" i="100"/>
  <c r="S34" i="100"/>
  <c r="O33" i="100"/>
  <c r="R33" i="100" s="1"/>
  <c r="U33" i="100"/>
  <c r="S33" i="100"/>
  <c r="Q32" i="100"/>
  <c r="P32" i="100"/>
  <c r="N32" i="100"/>
  <c r="M32" i="100"/>
  <c r="K32" i="100"/>
  <c r="I32" i="100"/>
  <c r="H32" i="100"/>
  <c r="F32" i="100"/>
  <c r="E32" i="100"/>
  <c r="O31" i="100"/>
  <c r="R31" i="100" s="1"/>
  <c r="U31" i="100"/>
  <c r="O29" i="100"/>
  <c r="R29" i="100" s="1"/>
  <c r="U29" i="100"/>
  <c r="T29" i="100"/>
  <c r="S29" i="100"/>
  <c r="O28" i="100"/>
  <c r="U28" i="100"/>
  <c r="S28" i="100"/>
  <c r="Q27" i="100"/>
  <c r="P27" i="100"/>
  <c r="N27" i="100"/>
  <c r="M27" i="100"/>
  <c r="K27" i="100"/>
  <c r="I27" i="100"/>
  <c r="H27" i="100"/>
  <c r="F27" i="100"/>
  <c r="E27" i="100"/>
  <c r="O26" i="100"/>
  <c r="R26" i="100" s="1"/>
  <c r="U26" i="100"/>
  <c r="O24" i="100"/>
  <c r="R24" i="100" s="1"/>
  <c r="U24" i="100"/>
  <c r="T24" i="100"/>
  <c r="S24" i="100"/>
  <c r="O23" i="100"/>
  <c r="R23" i="100" s="1"/>
  <c r="U23" i="100"/>
  <c r="S23" i="100"/>
  <c r="Q22" i="100"/>
  <c r="P22" i="100"/>
  <c r="N22" i="100"/>
  <c r="M22" i="100"/>
  <c r="K22" i="100"/>
  <c r="I22" i="100"/>
  <c r="H22" i="100"/>
  <c r="F22" i="100"/>
  <c r="E22" i="100"/>
  <c r="O21" i="100"/>
  <c r="R21" i="100" s="1"/>
  <c r="U21" i="100"/>
  <c r="O19" i="100"/>
  <c r="R19" i="100" s="1"/>
  <c r="U19" i="100"/>
  <c r="T19" i="100"/>
  <c r="S19" i="100"/>
  <c r="O18" i="100"/>
  <c r="R18" i="100" s="1"/>
  <c r="U18" i="100"/>
  <c r="S18" i="100"/>
  <c r="Q17" i="100"/>
  <c r="P17" i="100"/>
  <c r="N17" i="100"/>
  <c r="M17" i="100"/>
  <c r="K17" i="100"/>
  <c r="I17" i="100"/>
  <c r="H17" i="100"/>
  <c r="F17" i="100"/>
  <c r="E17" i="100"/>
  <c r="O16" i="100"/>
  <c r="R16" i="100" s="1"/>
  <c r="U16" i="100"/>
  <c r="O14" i="100"/>
  <c r="U14" i="100"/>
  <c r="T14" i="100"/>
  <c r="S14" i="100"/>
  <c r="O13" i="100"/>
  <c r="R13" i="100" s="1"/>
  <c r="U13" i="100"/>
  <c r="S13" i="100"/>
  <c r="T3" i="100"/>
  <c r="H90" i="51" l="1"/>
  <c r="I90" i="51"/>
  <c r="H89" i="51"/>
  <c r="I89" i="51"/>
  <c r="L76" i="100"/>
  <c r="L74" i="100"/>
  <c r="J74" i="100"/>
  <c r="G74" i="100"/>
  <c r="J90" i="51" s="1"/>
  <c r="G76" i="100"/>
  <c r="J92" i="51" s="1"/>
  <c r="J76" i="100"/>
  <c r="U74" i="100"/>
  <c r="U73" i="100"/>
  <c r="U76" i="100"/>
  <c r="S74" i="100"/>
  <c r="L90" i="51" s="1"/>
  <c r="S73" i="100"/>
  <c r="L89" i="51" s="1"/>
  <c r="T74" i="100"/>
  <c r="D61" i="100"/>
  <c r="D51" i="100"/>
  <c r="D46" i="100"/>
  <c r="D41" i="100"/>
  <c r="D36" i="100"/>
  <c r="D31" i="100"/>
  <c r="D21" i="100"/>
  <c r="U72" i="100"/>
  <c r="O67" i="100"/>
  <c r="N77" i="100"/>
  <c r="U42" i="100"/>
  <c r="F77" i="100"/>
  <c r="C33" i="52" s="1"/>
  <c r="O47" i="100"/>
  <c r="O52" i="100"/>
  <c r="U22" i="100"/>
  <c r="R27" i="100"/>
  <c r="U32" i="100"/>
  <c r="O32" i="100"/>
  <c r="U37" i="100"/>
  <c r="R43" i="100"/>
  <c r="R47" i="100" s="1"/>
  <c r="O57" i="100"/>
  <c r="R64" i="100"/>
  <c r="R67" i="100" s="1"/>
  <c r="Q77" i="100"/>
  <c r="O17" i="100"/>
  <c r="U52" i="100"/>
  <c r="O72" i="100"/>
  <c r="M77" i="100"/>
  <c r="U17" i="100"/>
  <c r="O27" i="100"/>
  <c r="U57" i="100"/>
  <c r="U67" i="100"/>
  <c r="U47" i="100"/>
  <c r="R62" i="100"/>
  <c r="R22" i="100"/>
  <c r="U27" i="100"/>
  <c r="R37" i="100"/>
  <c r="U62" i="100"/>
  <c r="K77" i="100"/>
  <c r="R14" i="100"/>
  <c r="R17" i="100" s="1"/>
  <c r="R54" i="100"/>
  <c r="R57" i="100" s="1"/>
  <c r="O62" i="100"/>
  <c r="P77" i="100"/>
  <c r="O74" i="100"/>
  <c r="R74" i="100" s="1"/>
  <c r="O22" i="100"/>
  <c r="R28" i="100"/>
  <c r="R32" i="100" s="1"/>
  <c r="R48" i="100"/>
  <c r="R52" i="100" s="1"/>
  <c r="R68" i="100"/>
  <c r="R72" i="100" s="1"/>
  <c r="O76" i="100"/>
  <c r="R76" i="100" s="1"/>
  <c r="E77" i="100"/>
  <c r="O37" i="100"/>
  <c r="K89" i="51" l="1"/>
  <c r="M89" i="51" s="1"/>
  <c r="K90" i="51"/>
  <c r="M90" i="51" s="1"/>
  <c r="I92" i="51"/>
  <c r="H92" i="51"/>
  <c r="N5" i="99"/>
  <c r="D56" i="100"/>
  <c r="D26" i="100"/>
  <c r="U77" i="100"/>
  <c r="N4" i="99" l="1"/>
  <c r="R55" i="99"/>
  <c r="R31" i="99" l="1"/>
  <c r="R51" i="99"/>
  <c r="R35" i="99"/>
  <c r="R15" i="99"/>
  <c r="R23" i="99"/>
  <c r="R27" i="99"/>
  <c r="R47" i="99"/>
  <c r="R43" i="99"/>
  <c r="R39" i="99"/>
  <c r="R19" i="99"/>
  <c r="R59" i="99"/>
  <c r="S15" i="99"/>
  <c r="S27" i="99"/>
  <c r="S35" i="99"/>
  <c r="S43" i="99"/>
  <c r="S55" i="99"/>
  <c r="S19" i="99"/>
  <c r="S31" i="99"/>
  <c r="S39" i="99"/>
  <c r="S51" i="99"/>
  <c r="S59" i="99"/>
  <c r="S71" i="100" s="1"/>
  <c r="S47" i="99"/>
  <c r="S23" i="99"/>
  <c r="T15" i="99"/>
  <c r="U15" i="99"/>
  <c r="U27" i="99"/>
  <c r="U35" i="99"/>
  <c r="U43" i="99"/>
  <c r="U55" i="99"/>
  <c r="U19" i="99"/>
  <c r="U31" i="99"/>
  <c r="U39" i="99"/>
  <c r="U51" i="99"/>
  <c r="U59" i="99"/>
  <c r="U47" i="99"/>
  <c r="U23" i="99"/>
  <c r="S51" i="100" l="1"/>
  <c r="T51" i="100" s="1"/>
  <c r="T52" i="100" s="1"/>
  <c r="S56" i="100"/>
  <c r="T56" i="100" s="1"/>
  <c r="T57" i="100" s="1"/>
  <c r="S41" i="100"/>
  <c r="T41" i="100" s="1"/>
  <c r="T42" i="100" s="1"/>
  <c r="S66" i="100"/>
  <c r="T66" i="100" s="1"/>
  <c r="T67" i="100" s="1"/>
  <c r="S16" i="100"/>
  <c r="S17" i="100" s="1"/>
  <c r="S61" i="100"/>
  <c r="S36" i="100"/>
  <c r="T36" i="100" s="1"/>
  <c r="T37" i="100" s="1"/>
  <c r="S21" i="100"/>
  <c r="S22" i="100" s="1"/>
  <c r="T27" i="99"/>
  <c r="S26" i="100"/>
  <c r="T26" i="100" s="1"/>
  <c r="T27" i="100" s="1"/>
  <c r="T23" i="99"/>
  <c r="T51" i="99"/>
  <c r="T47" i="99"/>
  <c r="T39" i="99"/>
  <c r="T55" i="99"/>
  <c r="T43" i="99"/>
  <c r="T31" i="99"/>
  <c r="T35" i="99"/>
  <c r="T59" i="99"/>
  <c r="T19" i="99"/>
  <c r="T71" i="100"/>
  <c r="T72" i="100" s="1"/>
  <c r="S31" i="100"/>
  <c r="S32" i="100" s="1"/>
  <c r="S46" i="100"/>
  <c r="H14" i="8"/>
  <c r="G14" i="8"/>
  <c r="F14" i="8"/>
  <c r="E12" i="8"/>
  <c r="E10" i="8"/>
  <c r="E8" i="8"/>
  <c r="S57" i="100" l="1"/>
  <c r="T16" i="100"/>
  <c r="T17" i="100" s="1"/>
  <c r="S42" i="100"/>
  <c r="S67" i="100"/>
  <c r="S52" i="100"/>
  <c r="T21" i="100"/>
  <c r="T22" i="100" s="1"/>
  <c r="S37" i="100"/>
  <c r="S27" i="100"/>
  <c r="S72" i="100"/>
  <c r="T31" i="100"/>
  <c r="T32" i="100" s="1"/>
  <c r="S76" i="100"/>
  <c r="G92" i="51" s="1"/>
  <c r="S47" i="100"/>
  <c r="T46" i="100"/>
  <c r="T47" i="100" s="1"/>
  <c r="T61" i="100"/>
  <c r="T62" i="100" s="1"/>
  <c r="S62" i="100"/>
  <c r="E14" i="8"/>
  <c r="H54" i="95"/>
  <c r="F54" i="95"/>
  <c r="E48" i="95"/>
  <c r="E50" i="95"/>
  <c r="H93" i="51" l="1"/>
  <c r="L92" i="51"/>
  <c r="L93" i="51" s="1"/>
  <c r="S77" i="100"/>
  <c r="C32" i="52" s="1"/>
  <c r="C38" i="52" s="1"/>
  <c r="T76" i="100"/>
  <c r="G3" i="95"/>
  <c r="I93" i="51" l="1"/>
  <c r="J93" i="51"/>
  <c r="K92" i="51"/>
  <c r="M92" i="51" s="1"/>
  <c r="G93" i="51"/>
  <c r="T77" i="100"/>
  <c r="E54" i="95"/>
  <c r="M93" i="51" l="1"/>
  <c r="K93" i="51"/>
  <c r="C27" i="52"/>
  <c r="C21" i="52"/>
  <c r="C12" i="52"/>
  <c r="A10" i="52"/>
  <c r="A11" i="52" s="1"/>
  <c r="A12" i="52" s="1"/>
  <c r="A15" i="52" l="1"/>
  <c r="A16" i="52" s="1"/>
  <c r="A17" i="52" s="1"/>
  <c r="A18" i="52" s="1"/>
  <c r="A19" i="52" s="1"/>
  <c r="A20" i="52" s="1"/>
  <c r="A21" i="52" s="1"/>
  <c r="C29" i="52"/>
  <c r="C31" i="52" s="1"/>
  <c r="C39" i="52" l="1"/>
  <c r="A24" i="52"/>
  <c r="A25" i="52" s="1"/>
  <c r="A26" i="52" s="1"/>
  <c r="A27" i="52" l="1"/>
  <c r="A29" i="52" s="1"/>
  <c r="A31" i="52" s="1"/>
  <c r="A32" i="52" s="1"/>
  <c r="A33" i="52" s="1"/>
  <c r="A35" i="52" s="1"/>
  <c r="A36" i="52" s="1"/>
  <c r="A37" i="52" s="1"/>
  <c r="A38" i="52" l="1"/>
  <c r="A39" i="52" s="1"/>
  <c r="C5" i="51" l="1"/>
  <c r="D6" i="17"/>
  <c r="E1" i="51" l="1"/>
  <c r="D1" i="51"/>
  <c r="C1" i="51"/>
  <c r="C4" i="51"/>
  <c r="E4" i="51"/>
  <c r="D4" i="51"/>
  <c r="C3" i="52"/>
  <c r="G3" i="8"/>
  <c r="C3" i="51" l="1"/>
  <c r="C2" i="51" l="1"/>
  <c r="E2" i="51"/>
  <c r="D2" i="51"/>
  <c r="C7" i="51"/>
  <c r="C50" i="51" l="1"/>
  <c r="D50" i="51"/>
  <c r="E50" i="51"/>
  <c r="C57" i="51" l="1"/>
  <c r="E57" i="51"/>
  <c r="D57" i="51"/>
  <c r="D59" i="51" l="1"/>
  <c r="E58" i="51"/>
  <c r="C58" i="51"/>
  <c r="C59" i="51" s="1"/>
  <c r="F59" i="51"/>
  <c r="E59" i="51" l="1"/>
  <c r="F34" i="51" s="1"/>
  <c r="F20" i="51" l="1"/>
  <c r="C20" i="51" s="1"/>
  <c r="F33" i="51"/>
  <c r="C33" i="51" s="1"/>
  <c r="F23" i="51"/>
  <c r="C23" i="51" s="1"/>
  <c r="F25" i="51"/>
  <c r="C25" i="51" s="1"/>
  <c r="H32" i="51"/>
  <c r="H34" i="51"/>
  <c r="F31" i="51"/>
  <c r="C31" i="51" s="1"/>
  <c r="F21" i="51"/>
  <c r="C21" i="51" s="1"/>
  <c r="F32" i="51"/>
  <c r="C32" i="51" s="1"/>
  <c r="F22" i="51"/>
  <c r="C22" i="51" s="1"/>
  <c r="F24" i="51"/>
  <c r="C24" i="51" s="1"/>
  <c r="G33" i="51"/>
  <c r="G21" i="51"/>
  <c r="H20" i="51"/>
  <c r="G22" i="51"/>
  <c r="G20" i="51"/>
  <c r="G25" i="51"/>
  <c r="H21" i="51"/>
  <c r="G32" i="51"/>
  <c r="G23" i="51"/>
  <c r="H33" i="51"/>
  <c r="H22" i="51"/>
  <c r="H31" i="51"/>
  <c r="G34" i="51"/>
  <c r="G31" i="51"/>
  <c r="H24" i="51"/>
  <c r="H25" i="51"/>
  <c r="H23" i="51"/>
  <c r="G24" i="51"/>
  <c r="C34" i="51"/>
  <c r="E23" i="51" l="1"/>
  <c r="D33" i="51"/>
  <c r="E20" i="51"/>
  <c r="D23" i="51"/>
  <c r="E33" i="51"/>
  <c r="E25" i="51"/>
  <c r="E34" i="51"/>
  <c r="D31" i="51"/>
  <c r="D22" i="51"/>
  <c r="F26" i="51"/>
  <c r="F28" i="51" s="1"/>
  <c r="F60" i="51" s="1"/>
  <c r="E32" i="51"/>
  <c r="D34" i="51"/>
  <c r="E24" i="51"/>
  <c r="D20" i="51"/>
  <c r="D32" i="51"/>
  <c r="E22" i="51"/>
  <c r="D25" i="51"/>
  <c r="D21" i="51"/>
  <c r="D24" i="51"/>
  <c r="E31" i="51"/>
  <c r="H26" i="51"/>
  <c r="H28" i="51" s="1"/>
  <c r="H60" i="51" s="1"/>
  <c r="G26" i="51"/>
  <c r="G28" i="51" s="1"/>
  <c r="G60" i="51" s="1"/>
  <c r="E21" i="51"/>
  <c r="C26" i="51"/>
  <c r="C28" i="51" s="1"/>
  <c r="E26" i="51" l="1"/>
  <c r="E28" i="51" s="1"/>
  <c r="E60" i="51" s="1"/>
  <c r="D26" i="51"/>
  <c r="D28" i="51" s="1"/>
  <c r="D60" i="51" s="1"/>
  <c r="C60" i="51"/>
  <c r="O38" i="100"/>
  <c r="R38" i="100" s="1"/>
  <c r="R42" i="100" s="1"/>
  <c r="H73" i="100"/>
  <c r="I73" i="100"/>
  <c r="I42" i="100"/>
  <c r="H42" i="100"/>
  <c r="F30" i="51" l="1"/>
  <c r="F29" i="51"/>
  <c r="G29" i="51"/>
  <c r="G30" i="51"/>
  <c r="H30" i="51"/>
  <c r="H29" i="51"/>
  <c r="G73" i="100"/>
  <c r="J73" i="100"/>
  <c r="O42" i="100"/>
  <c r="O73" i="100"/>
  <c r="I77" i="100"/>
  <c r="H77" i="100"/>
  <c r="D30" i="51" l="1"/>
  <c r="F35" i="51"/>
  <c r="F45" i="51" s="1"/>
  <c r="C29" i="51"/>
  <c r="C30" i="51"/>
  <c r="O77" i="100"/>
  <c r="R73" i="100"/>
  <c r="R77" i="100" s="1"/>
  <c r="J77" i="100"/>
  <c r="G77" i="100"/>
  <c r="L77" i="100"/>
  <c r="D29" i="51"/>
  <c r="G35" i="51"/>
  <c r="G45" i="51" s="1"/>
  <c r="E30" i="51"/>
  <c r="H35" i="51"/>
  <c r="H45" i="51" s="1"/>
  <c r="E29" i="51"/>
  <c r="D35" i="51" l="1"/>
  <c r="D45" i="51" s="1"/>
  <c r="D46" i="51" s="1"/>
  <c r="C35" i="51"/>
  <c r="C45" i="51" s="1"/>
  <c r="C46" i="51" s="1"/>
  <c r="E35" i="51"/>
  <c r="E45" i="51" s="1"/>
  <c r="G46" i="51"/>
  <c r="H46" i="51"/>
  <c r="F46" i="51"/>
  <c r="E46" i="51" l="1"/>
  <c r="H70" i="51" l="1"/>
  <c r="C64" i="51"/>
  <c r="C66" i="51"/>
  <c r="G70" i="51"/>
  <c r="C63" i="51"/>
  <c r="D64" i="51"/>
  <c r="H69" i="51"/>
  <c r="H71" i="51" s="1"/>
  <c r="C53" i="51"/>
  <c r="C65" i="51"/>
  <c r="G69" i="51"/>
  <c r="G71" i="51" s="1"/>
  <c r="D51" i="51"/>
  <c r="E66" i="51"/>
  <c r="D66" i="51"/>
  <c r="D62" i="51"/>
  <c r="D63" i="51"/>
  <c r="G54" i="51"/>
  <c r="C51" i="51"/>
  <c r="D53" i="51"/>
  <c r="D71" i="51" l="1"/>
  <c r="E71" i="51"/>
  <c r="D70" i="51"/>
  <c r="E69" i="51"/>
  <c r="D69" i="51"/>
  <c r="E61" i="51"/>
  <c r="G67" i="51"/>
  <c r="G68" i="51" s="1"/>
  <c r="E62" i="51"/>
  <c r="E70" i="51"/>
  <c r="E74" i="51" s="1"/>
  <c r="H54" i="51"/>
  <c r="E64" i="51"/>
  <c r="H67" i="51"/>
  <c r="H68" i="51" s="1"/>
  <c r="E65" i="51"/>
  <c r="E52" i="51"/>
  <c r="D61" i="51"/>
  <c r="D65" i="51"/>
  <c r="E51" i="51"/>
  <c r="D52" i="51"/>
  <c r="D54" i="51" s="1"/>
  <c r="E53" i="51"/>
  <c r="C61" i="51"/>
  <c r="F67" i="51"/>
  <c r="F68" i="51" s="1"/>
  <c r="C52" i="51"/>
  <c r="C54" i="51" s="1"/>
  <c r="E63" i="51"/>
  <c r="C69" i="51"/>
  <c r="C62" i="51"/>
  <c r="C70" i="51"/>
  <c r="F54" i="51"/>
  <c r="C78" i="51" l="1"/>
  <c r="C77" i="51"/>
  <c r="C76" i="51"/>
  <c r="C79" i="51"/>
  <c r="C80" i="51"/>
  <c r="E80" i="51"/>
  <c r="D75" i="51"/>
  <c r="D80" i="51"/>
  <c r="D78" i="51"/>
  <c r="E78" i="51"/>
  <c r="E79" i="51"/>
  <c r="D79" i="51"/>
  <c r="D77" i="51"/>
  <c r="D76" i="51"/>
  <c r="C75" i="51"/>
  <c r="E77" i="51"/>
  <c r="E76" i="51"/>
  <c r="E75" i="51"/>
  <c r="D74" i="51"/>
  <c r="C74" i="51"/>
  <c r="E54" i="51"/>
  <c r="D67" i="51"/>
  <c r="D68" i="51" s="1"/>
  <c r="E67" i="51"/>
  <c r="E68" i="51" s="1"/>
  <c r="C67" i="51"/>
  <c r="C68"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E2" authorId="0" shapeId="0" xr:uid="{00000000-0006-0000-0400-000001000000}">
      <text>
        <r>
          <rPr>
            <b/>
            <sz val="9"/>
            <color indexed="81"/>
            <rFont val="Tahoma"/>
            <family val="2"/>
          </rPr>
          <t>SL &amp; Combined programs: Maximum allowable ISS wages an Adminstrator may claim annually based on the number of FTE's and percentage of wages (Schedule B) paid for performing ISS tasks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B14" authorId="0" shapeId="0" xr:uid="{44F94301-AD09-473D-BAF9-D1E50A64476F}">
      <text>
        <r>
          <rPr>
            <b/>
            <sz val="10"/>
            <color indexed="81"/>
            <rFont val="Tahoma"/>
            <family val="2"/>
          </rPr>
          <t>Nurse Delegation P1 Service Codes:</t>
        </r>
        <r>
          <rPr>
            <sz val="10"/>
            <color indexed="81"/>
            <rFont val="Tahoma"/>
            <family val="2"/>
          </rPr>
          <t xml:space="preserve"> SA452 &amp; SA453</t>
        </r>
        <r>
          <rPr>
            <b/>
            <sz val="10"/>
            <color indexed="81"/>
            <rFont val="Tahoma"/>
            <family val="2"/>
          </rPr>
          <t xml:space="preserve">
Staff Add-On P1 Service Codes:</t>
        </r>
        <r>
          <rPr>
            <sz val="10"/>
            <color indexed="81"/>
            <rFont val="Tahoma"/>
            <family val="2"/>
          </rPr>
          <t xml:space="preserve"> SA719 &amp; SA725</t>
        </r>
      </text>
    </comment>
    <comment ref="C29" authorId="0" shapeId="0" xr:uid="{00000000-0006-0000-0E00-000001000000}">
      <text>
        <r>
          <rPr>
            <b/>
            <sz val="9"/>
            <color indexed="81"/>
            <rFont val="Tahoma"/>
            <family val="2"/>
          </rPr>
          <t xml:space="preserve">Settlement Information Worksheet:  Service Reimbursements are for services provided during the calendar year. The rate component information required is available from your Schedule H Rate History (Optional Schedule), remittance or P1 payment report.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M87" authorId="0" shapeId="0" xr:uid="{1611EFD6-3BFC-46A3-8AF9-7CA0F5B72727}">
      <text>
        <r>
          <rPr>
            <b/>
            <sz val="9"/>
            <color indexed="81"/>
            <rFont val="Tahoma"/>
            <family val="2"/>
          </rPr>
          <t>NON-WORKING ISS FOR EMPLOYEE PAID TIME OFF (VAC, SICK, ECT) &amp; EMPLOYER PORTION OF EMPLOYEE PAYROLL TAXES &amp; BENEFITS, PLUS REVENUE PORTION OF B&amp;O TAXES</t>
        </r>
      </text>
    </comment>
    <comment ref="I88" authorId="0" shapeId="0" xr:uid="{96AFE2C8-A58C-4DB1-B7A3-35B3AB1EA903}">
      <text>
        <r>
          <rPr>
            <b/>
            <sz val="9"/>
            <color indexed="81"/>
            <rFont val="Tahoma"/>
            <family val="2"/>
          </rPr>
          <t>1/3 TIME PAID BUT NO SERVICES PERFORMED</t>
        </r>
      </text>
    </comment>
    <comment ref="J88" authorId="0" shapeId="0" xr:uid="{C42B65BC-62E1-4EAA-9654-60286B02089B}">
      <text>
        <r>
          <rPr>
            <b/>
            <sz val="9"/>
            <color indexed="81"/>
            <rFont val="Tahoma"/>
            <family val="2"/>
          </rPr>
          <t>BONUSES, COVID, ECT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G12" authorId="0" shapeId="0" xr:uid="{00000000-0006-0000-0800-000001000000}">
      <text>
        <r>
          <rPr>
            <sz val="12"/>
            <color indexed="81"/>
            <rFont val="Tahoma"/>
            <family val="2"/>
          </rPr>
          <t>ISS PERCENTAGE OF TOTAL GROSS PAYROLL COST</t>
        </r>
      </text>
    </comment>
    <comment ref="J12" authorId="0" shapeId="0" xr:uid="{00000000-0006-0000-0800-000002000000}">
      <text>
        <r>
          <rPr>
            <sz val="12"/>
            <color indexed="81"/>
            <rFont val="Tahoma"/>
            <family val="2"/>
          </rPr>
          <t>ADMIN PERCENTAGE OF TOTAL GROSS 
PAYROLL COST</t>
        </r>
      </text>
    </comment>
    <comment ref="L12" authorId="0" shapeId="0" xr:uid="{00000000-0006-0000-0800-000003000000}">
      <text>
        <r>
          <rPr>
            <sz val="12"/>
            <color indexed="81"/>
            <rFont val="Tahoma"/>
            <family val="2"/>
          </rPr>
          <t>NON-CONTRACTED PERCENTAGE OF TOTAL GROSS PAYROLL COST</t>
        </r>
        <r>
          <rPr>
            <b/>
            <sz val="12"/>
            <color indexed="81"/>
            <rFont val="Tahoma"/>
            <family val="2"/>
          </rPr>
          <t xml:space="preserve">
</t>
        </r>
      </text>
    </comment>
    <comment ref="N12" authorId="0" shapeId="0" xr:uid="{00000000-0006-0000-0800-000004000000}">
      <text>
        <r>
          <rPr>
            <sz val="12"/>
            <color indexed="81"/>
            <rFont val="Arial"/>
            <family val="2"/>
          </rPr>
          <t xml:space="preserve">Examples include: Bonuses, Educational Assistance, &amp; Housing Compensation </t>
        </r>
        <r>
          <rPr>
            <sz val="12"/>
            <color indexed="10"/>
            <rFont val="Arial"/>
            <family val="2"/>
          </rPr>
          <t>(SL Only)</t>
        </r>
        <r>
          <rPr>
            <b/>
            <sz val="12"/>
            <color indexed="81"/>
            <rFont val="Arial"/>
            <family val="2"/>
          </rPr>
          <t xml:space="preserve">
HOUSING COMPENSATION: SL Only (cost of primary dwelling for ISS personnel paid for by the agency as part of their compensation package - included as income on employees W-2)</t>
        </r>
      </text>
    </comment>
    <comment ref="Q12" authorId="0" shapeId="0" xr:uid="{00000000-0006-0000-0800-000005000000}">
      <text>
        <r>
          <rPr>
            <sz val="12"/>
            <color indexed="81"/>
            <rFont val="Tahoma"/>
            <family val="2"/>
          </rPr>
          <t>Examples include: Life, disability, &amp; Health Insurance (premiums not paid by employee), Dependent Care Assistance, Retirement Plan Contributions, Employee meals or cafeteria plans &amp; Member Services or Discounts such as Costco cards or fitness center memberships</t>
        </r>
      </text>
    </comment>
    <comment ref="C13" authorId="0" shapeId="0" xr:uid="{5B36D214-83D2-470B-AB61-1556DCEBC871}">
      <text>
        <r>
          <rPr>
            <b/>
            <sz val="10"/>
            <color indexed="81"/>
            <rFont val="Tahoma"/>
            <family val="2"/>
          </rPr>
          <t>MUST MAINTAIN JOB DESCRITPIONS FOR EMPLOYEES THAT PERFORM CONTRACTED &amp; NON CONTRACTED ISS/DIRECT CARE AND/OR ADMINISTRATIVE JOB DUTIES</t>
        </r>
      </text>
    </comment>
    <comment ref="C14" authorId="0" shapeId="0" xr:uid="{00000000-0006-0000-0800-000006000000}">
      <text>
        <r>
          <rPr>
            <b/>
            <sz val="10"/>
            <color indexed="81"/>
            <rFont val="Tahoma"/>
            <family val="2"/>
          </rPr>
          <t>MUST MAINTAIN JOB DESCRITPIONS FOR EMPLOYEES THAT PERFORM CONTRACTED &amp; NON CONTRACTED ISS/DIRECT CARE AND/OR ADMINISTRATIVE JOB DUTIES</t>
        </r>
      </text>
    </comment>
    <comment ref="C18" authorId="0" shapeId="0" xr:uid="{6B1E8D59-9F32-4DC0-BD15-5FD33A0D1073}">
      <text>
        <r>
          <rPr>
            <b/>
            <sz val="10"/>
            <color indexed="81"/>
            <rFont val="Tahoma"/>
            <family val="2"/>
          </rPr>
          <t>MUST MAINTAIN JOB DESCRITPIONS FOR EMPLOYEES THAT PERFORM CONTRACTED &amp; NON CONTRACTED ISS/DIRECT CARE AND/OR ADMINISTRATIVE JOB DUTIES</t>
        </r>
      </text>
    </comment>
    <comment ref="C19" authorId="0" shapeId="0" xr:uid="{02B50C1C-C3A4-4E56-95CC-F098C2645BD0}">
      <text>
        <r>
          <rPr>
            <b/>
            <sz val="10"/>
            <color indexed="81"/>
            <rFont val="Tahoma"/>
            <family val="2"/>
          </rPr>
          <t>MUST MAINTAIN JOB DESCRITPIONS FOR EMPLOYEES THAT PERFORM CONTRACTED &amp; NON CONTRACTED ISS/DIRECT CARE AND/OR ADMINISTRATIVE JOB DUTIES</t>
        </r>
      </text>
    </comment>
    <comment ref="C23" authorId="0" shapeId="0" xr:uid="{8BD1C4DB-2C99-49EF-90A6-F1388F0004F9}">
      <text>
        <r>
          <rPr>
            <b/>
            <sz val="10"/>
            <color indexed="81"/>
            <rFont val="Tahoma"/>
            <family val="2"/>
          </rPr>
          <t>MUST MAINTAIN JOB DESCRITPIONS FOR EMPLOYEES THAT PERFORM CONTRACTED &amp; NON CONTRACTED ISS/DIRECT CARE AND/OR ADMINISTRATIVE JOB DUTIES</t>
        </r>
      </text>
    </comment>
    <comment ref="C24" authorId="0" shapeId="0" xr:uid="{6392CB7F-5743-4353-8DBC-94A69FE5B575}">
      <text>
        <r>
          <rPr>
            <b/>
            <sz val="10"/>
            <color indexed="81"/>
            <rFont val="Tahoma"/>
            <family val="2"/>
          </rPr>
          <t>MUST MAINTAIN JOB DESCRITPIONS FOR EMPLOYEES THAT PERFORM CONTRACTED &amp; NON CONTRACTED ISS/DIRECT CARE AND/OR ADMINISTRATIVE JOB DUTIES</t>
        </r>
      </text>
    </comment>
    <comment ref="C28" authorId="0" shapeId="0" xr:uid="{859337E4-D460-4B0B-B5A1-2C61474F8651}">
      <text>
        <r>
          <rPr>
            <b/>
            <sz val="10"/>
            <color indexed="81"/>
            <rFont val="Tahoma"/>
            <family val="2"/>
          </rPr>
          <t>MUST MAINTAIN JOB DESCRITPIONS FOR EMPLOYEES THAT PERFORM CONTRACTED &amp; NON CONTRACTED ISS/DIRECT CARE AND/OR ADMINISTRATIVE JOB DUTIES</t>
        </r>
      </text>
    </comment>
    <comment ref="C29" authorId="0" shapeId="0" xr:uid="{2B6DC9B5-E5E8-498A-BAED-C06B1AC2E00A}">
      <text>
        <r>
          <rPr>
            <b/>
            <sz val="10"/>
            <color indexed="81"/>
            <rFont val="Tahoma"/>
            <family val="2"/>
          </rPr>
          <t>MUST MAINTAIN JOB DESCRITPIONS FOR EMPLOYEES THAT PERFORM CONTRACTED &amp; NON CONTRACTED ISS/DIRECT CARE AND/OR ADMINISTRATIVE JOB DUTIES</t>
        </r>
      </text>
    </comment>
    <comment ref="C33" authorId="0" shapeId="0" xr:uid="{17CA1C71-1AF9-4B07-AD2B-BCBE86AC574D}">
      <text>
        <r>
          <rPr>
            <b/>
            <sz val="10"/>
            <color indexed="81"/>
            <rFont val="Tahoma"/>
            <family val="2"/>
          </rPr>
          <t>MUST MAINTAIN JOB DESCRITPIONS FOR EMPLOYEES THAT PERFORM CONTRACTED &amp; NON CONTRACTED ISS/DIRECT CARE AND/OR ADMINISTRATIVE JOB DUTIES</t>
        </r>
      </text>
    </comment>
    <comment ref="C34" authorId="0" shapeId="0" xr:uid="{16FC6206-B7EC-45CB-ABA4-32A5C017C750}">
      <text>
        <r>
          <rPr>
            <b/>
            <sz val="10"/>
            <color indexed="81"/>
            <rFont val="Tahoma"/>
            <family val="2"/>
          </rPr>
          <t>MUST MAINTAIN JOB DESCRITPIONS FOR EMPLOYEES THAT PERFORM CONTRACTED &amp; NON CONTRACTED ISS/DIRECT CARE AND/OR ADMINISTRATIVE JOB DUTIES</t>
        </r>
      </text>
    </comment>
    <comment ref="C38" authorId="0" shapeId="0" xr:uid="{DE133049-C9D5-4057-8055-312EF3BAC9F6}">
      <text>
        <r>
          <rPr>
            <b/>
            <sz val="10"/>
            <color indexed="81"/>
            <rFont val="Tahoma"/>
            <family val="2"/>
          </rPr>
          <t>MUST MAINTAIN JOB DESCRITPIONS FOR EMPLOYEES THAT PERFORM CONTRACTED &amp; NON CONTRACTED ISS/DIRECT CARE AND/OR ADMINISTRATIVE JOB DUTIES</t>
        </r>
      </text>
    </comment>
    <comment ref="C39" authorId="0" shapeId="0" xr:uid="{C4C501DC-1902-4DC7-95CD-BB68F3810260}">
      <text>
        <r>
          <rPr>
            <b/>
            <sz val="10"/>
            <color indexed="81"/>
            <rFont val="Tahoma"/>
            <family val="2"/>
          </rPr>
          <t>MUST MAINTAIN JOB DESCRITPIONS FOR EMPLOYEES THAT PERFORM CONTRACTED &amp; NON CONTRACTED ISS/DIRECT CARE AND/OR ADMINISTRATIVE JOB DUTIES</t>
        </r>
      </text>
    </comment>
    <comment ref="C43" authorId="0" shapeId="0" xr:uid="{5189D166-42A8-440D-9F6B-B92544D62564}">
      <text>
        <r>
          <rPr>
            <b/>
            <sz val="10"/>
            <color indexed="81"/>
            <rFont val="Tahoma"/>
            <family val="2"/>
          </rPr>
          <t>MUST MAINTAIN JOB DESCRITPIONS FOR EMPLOYEES THAT PERFORM CONTRACTED &amp; NON CONTRACTED ISS/DIRECT CARE AND/OR ADMINISTRATIVE JOB DUTIES</t>
        </r>
      </text>
    </comment>
    <comment ref="C44" authorId="0" shapeId="0" xr:uid="{D95A0100-E068-4EAD-8632-1DF22E8D35F3}">
      <text>
        <r>
          <rPr>
            <b/>
            <sz val="10"/>
            <color indexed="81"/>
            <rFont val="Tahoma"/>
            <family val="2"/>
          </rPr>
          <t>MUST MAINTAIN JOB DESCRITPIONS FOR EMPLOYEES THAT PERFORM CONTRACTED &amp; NON CONTRACTED ISS/DIRECT CARE AND/OR ADMINISTRATIVE JOB DUTIES</t>
        </r>
      </text>
    </comment>
    <comment ref="C48" authorId="0" shapeId="0" xr:uid="{D3EAA4AB-B6FF-4129-AC38-A9A6EF62D575}">
      <text>
        <r>
          <rPr>
            <b/>
            <sz val="10"/>
            <color indexed="81"/>
            <rFont val="Tahoma"/>
            <family val="2"/>
          </rPr>
          <t>MUST MAINTAIN JOB DESCRITPIONS FOR EMPLOYEES THAT PERFORM CONTRACTED &amp; NON CONTRACTED ISS/DIRECT CARE AND/OR ADMINISTRATIVE JOB DUTIES</t>
        </r>
      </text>
    </comment>
    <comment ref="C49" authorId="0" shapeId="0" xr:uid="{3562ADF0-D7C5-402E-A034-67CC2D83EF27}">
      <text>
        <r>
          <rPr>
            <b/>
            <sz val="10"/>
            <color indexed="81"/>
            <rFont val="Tahoma"/>
            <family val="2"/>
          </rPr>
          <t>MUST MAINTAIN JOB DESCRITPIONS FOR EMPLOYEES THAT PERFORM CONTRACTED &amp; NON CONTRACTED ISS/DIRECT CARE AND/OR ADMINISTRATIVE JOB DUTIES</t>
        </r>
      </text>
    </comment>
    <comment ref="C53" authorId="0" shapeId="0" xr:uid="{4C4CD82F-D732-48B5-B17B-86718FC7CA31}">
      <text>
        <r>
          <rPr>
            <b/>
            <sz val="10"/>
            <color indexed="81"/>
            <rFont val="Tahoma"/>
            <family val="2"/>
          </rPr>
          <t>MUST MAINTAIN JOB DESCRITPIONS FOR EMPLOYEES THAT PERFORM CONTRACTED &amp; NON CONTRACTED ISS/DIRECT CARE AND/OR ADMINISTRATIVE JOB DUTIES</t>
        </r>
      </text>
    </comment>
    <comment ref="C54" authorId="0" shapeId="0" xr:uid="{1D1FD199-5AAE-4F6D-A79A-62728FBD3FA4}">
      <text>
        <r>
          <rPr>
            <b/>
            <sz val="10"/>
            <color indexed="81"/>
            <rFont val="Tahoma"/>
            <family val="2"/>
          </rPr>
          <t>MUST MAINTAIN JOB DESCRITPIONS FOR EMPLOYEES THAT PERFORM CONTRACTED &amp; NON CONTRACTED ISS/DIRECT CARE AND/OR ADMINISTRATIVE JOB DUTIES</t>
        </r>
      </text>
    </comment>
    <comment ref="C58" authorId="0" shapeId="0" xr:uid="{9CD69871-0370-41F1-87B6-5221270FAB8A}">
      <text>
        <r>
          <rPr>
            <b/>
            <sz val="10"/>
            <color indexed="81"/>
            <rFont val="Tahoma"/>
            <family val="2"/>
          </rPr>
          <t>MUST MAINTAIN JOB DESCRITPIONS FOR EMPLOYEES THAT PERFORM CONTRACTED &amp; NON CONTRACTED ISS/DIRECT CARE AND/OR ADMINISTRATIVE JOB DUTIES</t>
        </r>
      </text>
    </comment>
    <comment ref="C59" authorId="0" shapeId="0" xr:uid="{9F5DAD3D-3F53-43D9-85C5-EEF3303F0713}">
      <text>
        <r>
          <rPr>
            <b/>
            <sz val="10"/>
            <color indexed="81"/>
            <rFont val="Tahoma"/>
            <family val="2"/>
          </rPr>
          <t>MUST MAINTAIN JOB DESCRITPIONS FOR EMPLOYEES THAT PERFORM CONTRACTED &amp; NON CONTRACTED ISS/DIRECT CARE AND/OR ADMINISTRATIVE JOB DUTIES</t>
        </r>
      </text>
    </comment>
    <comment ref="C63" authorId="0" shapeId="0" xr:uid="{CA80C397-2F43-42C1-B4D9-10B6A3FB4CB3}">
      <text>
        <r>
          <rPr>
            <b/>
            <sz val="10"/>
            <color indexed="81"/>
            <rFont val="Tahoma"/>
            <family val="2"/>
          </rPr>
          <t>MUST MAINTAIN JOB DESCRITPIONS FOR EMPLOYEES THAT PERFORM CONTRACTED &amp; NON CONTRACTED ISS/DIRECT CARE AND/OR ADMINISTRATIVE JOB DUTIES</t>
        </r>
      </text>
    </comment>
    <comment ref="C64" authorId="0" shapeId="0" xr:uid="{962E9A43-2C47-4361-81C3-AA49F4A9A754}">
      <text>
        <r>
          <rPr>
            <b/>
            <sz val="10"/>
            <color indexed="81"/>
            <rFont val="Tahoma"/>
            <family val="2"/>
          </rPr>
          <t>MUST MAINTAIN JOB DESCRITPIONS FOR EMPLOYEES THAT PERFORM CONTRACTED &amp; NON CONTRACTED ISS/DIRECT CARE AND/OR ADMINISTRATIVE JOB DUTIES</t>
        </r>
      </text>
    </comment>
    <comment ref="C68" authorId="0" shapeId="0" xr:uid="{DB23567B-BBC1-4781-8B85-1C3AC04600A5}">
      <text>
        <r>
          <rPr>
            <b/>
            <sz val="10"/>
            <color indexed="81"/>
            <rFont val="Tahoma"/>
            <family val="2"/>
          </rPr>
          <t>MUST MAINTAIN JOB DESCRITPIONS FOR EMPLOYEES THAT PERFORM CONTRACTED &amp; NON CONTRACTED ISS/DIRECT CARE AND/OR ADMINISTRATIVE JOB DUTIES</t>
        </r>
      </text>
    </comment>
    <comment ref="C69" authorId="0" shapeId="0" xr:uid="{763F0D20-24D7-42BF-BBD7-E43742ACD41C}">
      <text>
        <r>
          <rPr>
            <b/>
            <sz val="10"/>
            <color indexed="81"/>
            <rFont val="Tahoma"/>
            <family val="2"/>
          </rPr>
          <t>MUST MAINTAIN JOB DESCRITPIONS FOR EMPLOYEES THAT PERFORM CONTRACTED &amp; NON CONTRACTED ISS/DIRECT CARE AND/OR ADMINISTRATIVE JOB DUTIES</t>
        </r>
      </text>
    </comment>
    <comment ref="C73" authorId="0" shapeId="0" xr:uid="{3DED2759-3E66-4218-B970-781F47993474}">
      <text>
        <r>
          <rPr>
            <b/>
            <sz val="10"/>
            <color indexed="81"/>
            <rFont val="Tahoma"/>
            <family val="2"/>
          </rPr>
          <t>MUST MAINTAIN JOB DESCRITPIONS FOR EMPLOYEES THAT PERFORM CONTRACTED &amp; NON CONTRACTED ISS/DIRECT CARE AND/OR ADMINISTRATIVE JOB DUTIES</t>
        </r>
      </text>
    </comment>
    <comment ref="C74" authorId="0" shapeId="0" xr:uid="{7A74EC4F-E746-4FB8-9753-0CBC3FA1FD1D}">
      <text>
        <r>
          <rPr>
            <b/>
            <sz val="10"/>
            <color indexed="81"/>
            <rFont val="Tahoma"/>
            <family val="2"/>
          </rPr>
          <t>MUST MAINTAIN JOB DESCRITPIONS FOR EMPLOYEES THAT PERFORM CONTRACTED &amp; NON CONTRACTED ISS/DIRECT CARE AND/OR ADMINISTRATIVE JOB DUTIES</t>
        </r>
      </text>
    </comment>
    <comment ref="D76" authorId="0" shapeId="0" xr:uid="{4A6D6F8A-823E-42C3-9611-AF0DBD18DD92}">
      <text>
        <r>
          <rPr>
            <b/>
            <sz val="12"/>
            <color indexed="81"/>
            <rFont val="Tahoma"/>
            <family val="2"/>
          </rPr>
          <t>ANNUAL AVERAGE NUMBER OF FTE'S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Paulk, Tammy (DSHS/MSD)</author>
    <author>ADSA</author>
  </authors>
  <commentList>
    <comment ref="B35" authorId="0" shapeId="0" xr:uid="{00000000-0006-0000-0900-000001000000}">
      <text>
        <r>
          <rPr>
            <sz val="9"/>
            <color indexed="81"/>
            <rFont val="Tahoma"/>
            <family val="2"/>
          </rPr>
          <t xml:space="preserve">Expenses that need to be allocated will need to be done outside of the cost report using the optional Allocation Schedule DDA provides or some other internal process. Allocation percentages can be determined using basis such as Program Revenues or ISS/Direct Care Hours Provided. Allocation basis used for reporting needs to be consistent from year to year. 
</t>
        </r>
      </text>
    </comment>
    <comment ref="C48" authorId="1" shapeId="0" xr:uid="{00000000-0006-0000-0900-000002000000}">
      <text>
        <r>
          <rPr>
            <sz val="10"/>
            <color indexed="81"/>
            <rFont val="Tahoma"/>
            <family val="2"/>
          </rPr>
          <t>If you  had maintenance/repair costs that were reimbursed by DDA, include your net cost only (total cost less DDA reimbursement).</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Crepeaux, Carson  (DSHS/ALTSA/MSD)</author>
    <author>Paulk, Tammy (DSHS/ALTSA/MSD)</author>
  </authors>
  <commentList>
    <comment ref="D57" authorId="0" shapeId="0" xr:uid="{7D844F79-B3EA-403E-87AE-8F139CF3FC88}">
      <text>
        <r>
          <rPr>
            <sz val="18"/>
            <color indexed="81"/>
            <rFont val="Tahoma"/>
            <family val="2"/>
          </rPr>
          <t>Enter the number of fulltime, part time, and temporary ISS staff that fill these positions at the beginning of the year.</t>
        </r>
      </text>
    </comment>
    <comment ref="E57" authorId="0" shapeId="0" xr:uid="{F2C32D33-1E0E-4665-8D31-151666F89ADA}">
      <text>
        <r>
          <rPr>
            <sz val="18"/>
            <color indexed="81"/>
            <rFont val="Tahoma"/>
            <family val="2"/>
          </rPr>
          <t>Enter the number of full-time, part-time, and temporary ISS staff that filled these positions at the end of the year.</t>
        </r>
      </text>
    </comment>
    <comment ref="F57" authorId="0" shapeId="0" xr:uid="{D0CF1C5E-AC37-4063-A3A4-58694F78E1F6}">
      <text>
        <r>
          <rPr>
            <sz val="18"/>
            <color indexed="81"/>
            <rFont val="Tahoma"/>
            <family val="2"/>
          </rPr>
          <t xml:space="preserve">The number of full-time, part-time, and temporary ISS staff needed to run your program. </t>
        </r>
        <r>
          <rPr>
            <sz val="9"/>
            <color indexed="81"/>
            <rFont val="Tahoma"/>
            <family val="2"/>
          </rPr>
          <t xml:space="preserve">
</t>
        </r>
      </text>
    </comment>
    <comment ref="G57" authorId="0" shapeId="0" xr:uid="{2353AFEB-484F-4B43-8D4E-A90BE9AD1CAD}">
      <text>
        <r>
          <rPr>
            <sz val="16"/>
            <color indexed="81"/>
            <rFont val="Tahoma"/>
            <family val="2"/>
          </rPr>
          <t xml:space="preserve">Data entered here is under error validation. An error will occur if the data entered in this cell doesn't reflect data answered in Rows 6.1 and 6.2. The minimum amount of staff hired must be greater than or equal to 6.2 minus 6.1. 
This includes staff that didn't show up for orentation. </t>
        </r>
      </text>
    </comment>
    <comment ref="I57" authorId="0" shapeId="0" xr:uid="{F1284B95-0D82-4FA3-88AA-1EEC1A823A17}">
      <text>
        <r>
          <rPr>
            <sz val="14"/>
            <color indexed="81"/>
            <rFont val="Tahoma"/>
            <family val="2"/>
          </rPr>
          <t xml:space="preserve">Section 6.5b is under data validation. An error will occur if 6.5b+6.5c&gt;6.5a. Data only needs to be entered into 6.5b and 6.5d (optional). 6.5a and 6.5c are formulas. </t>
        </r>
      </text>
    </comment>
    <comment ref="M57" authorId="0" shapeId="0" xr:uid="{1578EDA1-98B8-4F60-B9D1-BC185174A5D1}">
      <text>
        <r>
          <rPr>
            <sz val="18"/>
            <color indexed="81"/>
            <rFont val="Tahoma"/>
            <family val="2"/>
          </rPr>
          <t xml:space="preserve">Reflects full employment column 3 less current staffing level column 2.
Under validation, if a negative number is produced an error message will display.
This reflects how many staff are needed to achieve full employment at the end of the reporting year.
</t>
        </r>
      </text>
    </comment>
    <comment ref="Q57" authorId="1" shapeId="0" xr:uid="{2C07D2E1-1BF9-4F3C-82A9-B5AF03671115}">
      <text>
        <r>
          <rPr>
            <b/>
            <sz val="9"/>
            <color indexed="81"/>
            <rFont val="Tahoma"/>
            <family val="2"/>
          </rPr>
          <t xml:space="preserve">Enter whole numbers only
</t>
        </r>
      </text>
    </comment>
    <comment ref="J67" authorId="1" shapeId="0" xr:uid="{7398089B-118E-432E-8E4A-4C18F2EDBD16}">
      <text>
        <r>
          <rPr>
            <b/>
            <sz val="9"/>
            <color indexed="81"/>
            <rFont val="Tahoma"/>
            <family val="2"/>
          </rPr>
          <t>Enter a single wage in each box</t>
        </r>
      </text>
    </comment>
    <comment ref="L67" authorId="1" shapeId="0" xr:uid="{16959251-48A6-411D-B37A-31CC4FD311E7}">
      <text>
        <r>
          <rPr>
            <b/>
            <sz val="9"/>
            <color indexed="81"/>
            <rFont val="Tahoma"/>
            <family val="2"/>
          </rPr>
          <t>Enter a single wage in each box</t>
        </r>
      </text>
    </comment>
    <comment ref="N67" authorId="1" shapeId="0" xr:uid="{E1870621-6A6B-425D-968B-6F7005255733}">
      <text>
        <r>
          <rPr>
            <b/>
            <sz val="9"/>
            <color indexed="81"/>
            <rFont val="Tahoma"/>
            <family val="2"/>
          </rPr>
          <t>Enter a single wage in each box</t>
        </r>
      </text>
    </comment>
    <comment ref="P67" authorId="1" shapeId="0" xr:uid="{7A976FB6-F150-422C-AE77-30B3EDA1C508}">
      <text>
        <r>
          <rPr>
            <b/>
            <sz val="9"/>
            <color indexed="81"/>
            <rFont val="Tahoma"/>
            <family val="2"/>
          </rPr>
          <t>Enter a single wage in each box</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Crepeaux, Carson  (DSHS/ALTSA/MSD)</author>
    <author>Paulk, Tammy (DSHS/ALTSA/MSD)</author>
  </authors>
  <commentList>
    <comment ref="D57" authorId="0" shapeId="0" xr:uid="{2A3701A0-0EB4-4400-BA27-591FBDAACCC3}">
      <text>
        <r>
          <rPr>
            <sz val="18"/>
            <color indexed="81"/>
            <rFont val="Tahoma"/>
            <family val="2"/>
          </rPr>
          <t>Enter the number of fulltime, part time, and temporary ISS staff that fill these positions at the beginning of the year.</t>
        </r>
      </text>
    </comment>
    <comment ref="E57" authorId="0" shapeId="0" xr:uid="{2F8BD5BD-24F9-4260-92E6-B2187A3EA928}">
      <text>
        <r>
          <rPr>
            <sz val="18"/>
            <color indexed="81"/>
            <rFont val="Tahoma"/>
            <family val="2"/>
          </rPr>
          <t>Enter the number of full-time, part-time, and temporary ISS staff that filled these positions at the end of the year.</t>
        </r>
      </text>
    </comment>
    <comment ref="F57" authorId="0" shapeId="0" xr:uid="{3B9EFFAF-E7BB-4F0D-86B0-B53FEBA03EB3}">
      <text>
        <r>
          <rPr>
            <sz val="18"/>
            <color indexed="81"/>
            <rFont val="Tahoma"/>
            <family val="2"/>
          </rPr>
          <t xml:space="preserve">The number of full-time, part-time, and temporary ISS staff needed to run your program. </t>
        </r>
        <r>
          <rPr>
            <sz val="9"/>
            <color indexed="81"/>
            <rFont val="Tahoma"/>
            <family val="2"/>
          </rPr>
          <t xml:space="preserve">
</t>
        </r>
      </text>
    </comment>
    <comment ref="G57" authorId="0" shapeId="0" xr:uid="{051A755A-834A-4E9A-B118-A2F4C26F1256}">
      <text>
        <r>
          <rPr>
            <sz val="16"/>
            <color indexed="81"/>
            <rFont val="Tahoma"/>
            <family val="2"/>
          </rPr>
          <t xml:space="preserve">Data entered here is under error validation. An error will occur if the data entered in this cell doesn't reflect data answered in Rows 6.1 and 6.2. The minimum amount of staff hired must be greater than or equal to 6.2 minus 6.1. 
This includes staff that didn't show up for orentation. </t>
        </r>
      </text>
    </comment>
    <comment ref="I57" authorId="0" shapeId="0" xr:uid="{58995E78-82FD-491D-A7E9-E16C2500B30D}">
      <text>
        <r>
          <rPr>
            <sz val="14"/>
            <color indexed="81"/>
            <rFont val="Tahoma"/>
            <family val="2"/>
          </rPr>
          <t xml:space="preserve">Section 6.5b is under data validation. An error will occur if 6.5b+6.5c&gt;6.5a. Data only needs to be entered into 6.5b and 6.5d (optional). 6.5a and 6.5c are formulas. </t>
        </r>
      </text>
    </comment>
    <comment ref="M57" authorId="0" shapeId="0" xr:uid="{356F5692-C778-4057-9B6E-79E2C0F32B2B}">
      <text>
        <r>
          <rPr>
            <sz val="18"/>
            <color indexed="81"/>
            <rFont val="Tahoma"/>
            <family val="2"/>
          </rPr>
          <t xml:space="preserve">Reflects full employment column 3 less current staffing level column 2.
Under validation, if a negative number is produced an error message will display.
This reflects how many staff are needed to achieve full employment at the end of the reporting year.
</t>
        </r>
      </text>
    </comment>
    <comment ref="Q57" authorId="1" shapeId="0" xr:uid="{FEDB9F93-8D62-4394-A07F-944BC6771EF7}">
      <text>
        <r>
          <rPr>
            <b/>
            <sz val="9"/>
            <color indexed="81"/>
            <rFont val="Tahoma"/>
            <family val="2"/>
          </rPr>
          <t xml:space="preserve">Enter whole numbers only
</t>
        </r>
      </text>
    </comment>
    <comment ref="J67" authorId="1" shapeId="0" xr:uid="{42B5BBAF-69A5-45D4-BFCA-855F7B9F9452}">
      <text>
        <r>
          <rPr>
            <b/>
            <sz val="9"/>
            <color indexed="81"/>
            <rFont val="Tahoma"/>
            <family val="2"/>
          </rPr>
          <t>Enter a single wage in each box</t>
        </r>
      </text>
    </comment>
    <comment ref="L67" authorId="1" shapeId="0" xr:uid="{7A6C437B-BDB8-490E-B4B2-96288EF618EF}">
      <text>
        <r>
          <rPr>
            <b/>
            <sz val="9"/>
            <color indexed="81"/>
            <rFont val="Tahoma"/>
            <family val="2"/>
          </rPr>
          <t>Enter a single wage in each box</t>
        </r>
      </text>
    </comment>
    <comment ref="N67" authorId="1" shapeId="0" xr:uid="{FF6C73DA-DFC9-4B6D-A26F-3E458A2374E9}">
      <text>
        <r>
          <rPr>
            <b/>
            <sz val="9"/>
            <color indexed="81"/>
            <rFont val="Tahoma"/>
            <family val="2"/>
          </rPr>
          <t>Enter a single wage in each box</t>
        </r>
      </text>
    </comment>
    <comment ref="P67" authorId="1" shapeId="0" xr:uid="{E2A2AE6F-1FC3-44A0-A6B2-253CC8A5265C}">
      <text>
        <r>
          <rPr>
            <b/>
            <sz val="9"/>
            <color indexed="81"/>
            <rFont val="Tahoma"/>
            <family val="2"/>
          </rPr>
          <t>Enter a single wage in each box</t>
        </r>
      </text>
    </comment>
    <comment ref="N75" authorId="1" shapeId="0" xr:uid="{83290131-D33B-4392-AFF8-E82D304817E3}">
      <text>
        <r>
          <rPr>
            <b/>
            <sz val="9"/>
            <color indexed="81"/>
            <rFont val="Tahoma"/>
            <family val="2"/>
          </rPr>
          <t xml:space="preserve">Enter whole numbers only
</t>
        </r>
      </text>
    </comment>
    <comment ref="P75" authorId="1" shapeId="0" xr:uid="{18BCB8D6-D11A-4BD7-A2F3-3403B437E1CD}">
      <text>
        <r>
          <rPr>
            <b/>
            <sz val="9"/>
            <color indexed="81"/>
            <rFont val="Tahoma"/>
            <family val="2"/>
          </rPr>
          <t xml:space="preserve">Enter whole numbers only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Crepeaux, Carson  (DSHS/ALTSA/MSD)</author>
    <author>Paulk, Tammy (DSHS/ALTSA/MSD)</author>
  </authors>
  <commentList>
    <comment ref="D57" authorId="0" shapeId="0" xr:uid="{45A288EA-DEEC-4178-8EAA-CEFDBF03B0D2}">
      <text>
        <r>
          <rPr>
            <sz val="18"/>
            <color indexed="81"/>
            <rFont val="Tahoma"/>
            <family val="2"/>
          </rPr>
          <t>Enter the number of fulltime, part time, and temporary ISS staff that fill these positions at the beginning of the year.</t>
        </r>
      </text>
    </comment>
    <comment ref="E57" authorId="0" shapeId="0" xr:uid="{3BCEF860-5BA1-452B-903D-D1DBB879644B}">
      <text>
        <r>
          <rPr>
            <sz val="18"/>
            <color indexed="81"/>
            <rFont val="Tahoma"/>
            <family val="2"/>
          </rPr>
          <t>Enter the number of full-time, part-time, and temporary ISS staff that filled these positions at the end of the year.</t>
        </r>
      </text>
    </comment>
    <comment ref="F57" authorId="0" shapeId="0" xr:uid="{637A86DF-A5E0-4138-93D9-CB31D0F37A52}">
      <text>
        <r>
          <rPr>
            <sz val="18"/>
            <color indexed="81"/>
            <rFont val="Tahoma"/>
            <family val="2"/>
          </rPr>
          <t xml:space="preserve">The number of full-time, part-time, and temporary ISS staff needed to run your program. </t>
        </r>
        <r>
          <rPr>
            <sz val="9"/>
            <color indexed="81"/>
            <rFont val="Tahoma"/>
            <family val="2"/>
          </rPr>
          <t xml:space="preserve">
</t>
        </r>
      </text>
    </comment>
    <comment ref="G57" authorId="0" shapeId="0" xr:uid="{264E6B65-B257-497D-B943-29DAEC232EE8}">
      <text>
        <r>
          <rPr>
            <sz val="16"/>
            <color indexed="81"/>
            <rFont val="Tahoma"/>
            <family val="2"/>
          </rPr>
          <t xml:space="preserve">Data entered here is under error validation. An error will occur if the data entered in this cell doesn't reflect data answered in Rows 6.1 and 6.2. The minimum amount of staff hired must be greater than or equal to 6.2 minus 6.1. 
This includes staff that didn't show up for orentation. </t>
        </r>
      </text>
    </comment>
    <comment ref="I57" authorId="0" shapeId="0" xr:uid="{7BE57C18-34EE-420C-B3A7-5E37CF811B09}">
      <text>
        <r>
          <rPr>
            <sz val="14"/>
            <color indexed="81"/>
            <rFont val="Tahoma"/>
            <family val="2"/>
          </rPr>
          <t xml:space="preserve">Section 6.5b is under data validation. An error will occur if 6.5b+6.5c&gt;6.5a. Data only needs to be entered into 6.5b and 6.5d (optional). 6.5a and 6.5c are formulas. </t>
        </r>
      </text>
    </comment>
    <comment ref="M57" authorId="0" shapeId="0" xr:uid="{50521BD4-2F58-4524-A1E5-0906297A00DC}">
      <text>
        <r>
          <rPr>
            <sz val="18"/>
            <color indexed="81"/>
            <rFont val="Tahoma"/>
            <family val="2"/>
          </rPr>
          <t xml:space="preserve">Reflects full employment column 3 less current staffing level column 2.
Under validation, if a negative number is produced an error message will display.
This reflects how many staff are needed to achieve full employment at the end of the reporting year.
</t>
        </r>
      </text>
    </comment>
    <comment ref="Q57" authorId="1" shapeId="0" xr:uid="{D28676C9-B555-447D-9742-D662AE96A89A}">
      <text>
        <r>
          <rPr>
            <b/>
            <sz val="9"/>
            <color indexed="81"/>
            <rFont val="Tahoma"/>
            <family val="2"/>
          </rPr>
          <t xml:space="preserve">Enter whole numbers only
</t>
        </r>
      </text>
    </comment>
    <comment ref="J67" authorId="1" shapeId="0" xr:uid="{D0550DB3-D24A-4C5A-BC17-7C7CEB3D8233}">
      <text>
        <r>
          <rPr>
            <b/>
            <sz val="9"/>
            <color indexed="81"/>
            <rFont val="Tahoma"/>
            <family val="2"/>
          </rPr>
          <t>Enter a single wage in each box</t>
        </r>
      </text>
    </comment>
    <comment ref="L67" authorId="1" shapeId="0" xr:uid="{60FFC29D-8DDD-43EA-A1AF-E726874A1AC1}">
      <text>
        <r>
          <rPr>
            <b/>
            <sz val="9"/>
            <color indexed="81"/>
            <rFont val="Tahoma"/>
            <family val="2"/>
          </rPr>
          <t>Enter a single wage in each box</t>
        </r>
      </text>
    </comment>
    <comment ref="N67" authorId="1" shapeId="0" xr:uid="{2BDE4C1C-80EC-4142-A881-FE1DFA28C2D4}">
      <text>
        <r>
          <rPr>
            <b/>
            <sz val="9"/>
            <color indexed="81"/>
            <rFont val="Tahoma"/>
            <family val="2"/>
          </rPr>
          <t>Enter a single wage in each box</t>
        </r>
      </text>
    </comment>
    <comment ref="P67" authorId="1" shapeId="0" xr:uid="{780D180F-43B5-4B35-B3C6-049B1F926550}">
      <text>
        <r>
          <rPr>
            <b/>
            <sz val="9"/>
            <color indexed="81"/>
            <rFont val="Tahoma"/>
            <family val="2"/>
          </rPr>
          <t>Enter a single wage in each box</t>
        </r>
      </text>
    </comment>
    <comment ref="N75" authorId="1" shapeId="0" xr:uid="{72248D4D-0FF3-4939-B302-CD8AC7BC27F0}">
      <text>
        <r>
          <rPr>
            <b/>
            <sz val="9"/>
            <color indexed="81"/>
            <rFont val="Tahoma"/>
            <family val="2"/>
          </rPr>
          <t xml:space="preserve">Enter whole numbers only
</t>
        </r>
      </text>
    </comment>
    <comment ref="P75" authorId="1" shapeId="0" xr:uid="{EDB238AE-412F-4F56-BABF-D591DBD17CC4}">
      <text>
        <r>
          <rPr>
            <b/>
            <sz val="9"/>
            <color indexed="81"/>
            <rFont val="Tahoma"/>
            <family val="2"/>
          </rPr>
          <t xml:space="preserve">Enter whole numbers only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Crepeaux, Carson  (DSHS/ALTSA/MSD)</author>
    <author>Paulk, Tammy (DSHS/ALTSA/MSD)</author>
  </authors>
  <commentList>
    <comment ref="D57" authorId="0" shapeId="0" xr:uid="{01968CA6-D50C-4C52-88EC-AFB4B384402B}">
      <text>
        <r>
          <rPr>
            <sz val="18"/>
            <color indexed="81"/>
            <rFont val="Tahoma"/>
            <family val="2"/>
          </rPr>
          <t>Enter the number of fulltime, part time, and temporary ISS staff that fill these positions at the beginning of the year.</t>
        </r>
      </text>
    </comment>
    <comment ref="E57" authorId="0" shapeId="0" xr:uid="{DA576872-D5E0-447B-B671-4D91FD2626DD}">
      <text>
        <r>
          <rPr>
            <sz val="18"/>
            <color indexed="81"/>
            <rFont val="Tahoma"/>
            <family val="2"/>
          </rPr>
          <t>Enter the number of full-time, part-time, and temporary ISS staff that filled these positions at the end of the year.</t>
        </r>
      </text>
    </comment>
    <comment ref="F57" authorId="0" shapeId="0" xr:uid="{82C779A5-DB96-4A02-8846-E549DD14D496}">
      <text>
        <r>
          <rPr>
            <sz val="18"/>
            <color indexed="81"/>
            <rFont val="Tahoma"/>
            <family val="2"/>
          </rPr>
          <t xml:space="preserve">The number of full-time, part-time, and temporary ISS staff needed to run your program. </t>
        </r>
        <r>
          <rPr>
            <sz val="9"/>
            <color indexed="81"/>
            <rFont val="Tahoma"/>
            <family val="2"/>
          </rPr>
          <t xml:space="preserve">
</t>
        </r>
      </text>
    </comment>
    <comment ref="G57" authorId="0" shapeId="0" xr:uid="{C212CB1A-2585-4901-97F0-208D657A1E78}">
      <text>
        <r>
          <rPr>
            <sz val="16"/>
            <color indexed="81"/>
            <rFont val="Tahoma"/>
            <family val="2"/>
          </rPr>
          <t xml:space="preserve">Data entered here is under error validation. An error will occur if the data entered in this cell doesn't reflect data answered in Rows 6.1 and 6.2. The minimum amount of staff hired must be greater than or equal to 6.2 minus 6.1. 
This includes staff that didn't show up for orentation. </t>
        </r>
      </text>
    </comment>
    <comment ref="I57" authorId="0" shapeId="0" xr:uid="{02FDDC71-E72D-4ABB-A7BD-8F7B40E9C296}">
      <text>
        <r>
          <rPr>
            <sz val="14"/>
            <color indexed="81"/>
            <rFont val="Tahoma"/>
            <family val="2"/>
          </rPr>
          <t xml:space="preserve">Section 6.5b is under data validation. An error will occur if 6.5b+6.5c&gt;6.5a. Data only needs to be entered into 6.5b and 6.5d (optional). 6.5a and 6.5c are formulas. </t>
        </r>
      </text>
    </comment>
    <comment ref="M57" authorId="0" shapeId="0" xr:uid="{AD2CC150-8934-4CC4-B3DE-D4E63FBFABEA}">
      <text>
        <r>
          <rPr>
            <sz val="18"/>
            <color indexed="81"/>
            <rFont val="Tahoma"/>
            <family val="2"/>
          </rPr>
          <t xml:space="preserve">Reflects full employment column 3 less current staffing level column 2.
Under validation, if a negative number is produced an error message will display.
This reflects how many staff are needed to achieve full employment at the end of the reporting year.
</t>
        </r>
      </text>
    </comment>
    <comment ref="Q57" authorId="1" shapeId="0" xr:uid="{53C30DA4-1518-4719-967E-7C085D7B477E}">
      <text>
        <r>
          <rPr>
            <b/>
            <sz val="9"/>
            <color indexed="81"/>
            <rFont val="Tahoma"/>
            <family val="2"/>
          </rPr>
          <t xml:space="preserve">Enter whole numbers only
</t>
        </r>
      </text>
    </comment>
    <comment ref="J67" authorId="1" shapeId="0" xr:uid="{29D908F9-9FCE-411A-8765-21FD8C957A11}">
      <text>
        <r>
          <rPr>
            <b/>
            <sz val="9"/>
            <color indexed="81"/>
            <rFont val="Tahoma"/>
            <family val="2"/>
          </rPr>
          <t>Enter a single wage in each box</t>
        </r>
      </text>
    </comment>
    <comment ref="L67" authorId="1" shapeId="0" xr:uid="{1A542B16-616B-46B7-81EF-EC205DFC552E}">
      <text>
        <r>
          <rPr>
            <b/>
            <sz val="9"/>
            <color indexed="81"/>
            <rFont val="Tahoma"/>
            <family val="2"/>
          </rPr>
          <t>Enter a single wage in each box</t>
        </r>
      </text>
    </comment>
    <comment ref="N67" authorId="1" shapeId="0" xr:uid="{1E87ACED-2A89-490C-86A5-AD5005E7E0D9}">
      <text>
        <r>
          <rPr>
            <b/>
            <sz val="9"/>
            <color indexed="81"/>
            <rFont val="Tahoma"/>
            <family val="2"/>
          </rPr>
          <t>Enter a single wage in each box</t>
        </r>
      </text>
    </comment>
    <comment ref="P67" authorId="1" shapeId="0" xr:uid="{A81807BE-8B87-4E0C-8C83-36D1DE484B20}">
      <text>
        <r>
          <rPr>
            <b/>
            <sz val="9"/>
            <color indexed="81"/>
            <rFont val="Tahoma"/>
            <family val="2"/>
          </rPr>
          <t>Enter a single wage in each box</t>
        </r>
      </text>
    </comment>
    <comment ref="N75" authorId="1" shapeId="0" xr:uid="{FEC3CC56-66D7-4A45-9F32-81D895FB13D9}">
      <text>
        <r>
          <rPr>
            <b/>
            <sz val="9"/>
            <color indexed="81"/>
            <rFont val="Tahoma"/>
            <family val="2"/>
          </rPr>
          <t xml:space="preserve">Enter whole numbers only
</t>
        </r>
      </text>
    </comment>
    <comment ref="P75" authorId="1" shapeId="0" xr:uid="{0E90607E-6E8A-4E6C-8272-A3ED99A48CFB}">
      <text>
        <r>
          <rPr>
            <b/>
            <sz val="9"/>
            <color indexed="81"/>
            <rFont val="Tahoma"/>
            <family val="2"/>
          </rPr>
          <t xml:space="preserve">Enter whole numbers only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Paulk, Tammy (DSHS/ALTSA/MSD)</author>
  </authors>
  <commentList>
    <comment ref="J24" authorId="0" shapeId="0" xr:uid="{9ED3266B-A068-4B71-A3C0-4CF4FC4E5343}">
      <text>
        <r>
          <rPr>
            <b/>
            <sz val="9"/>
            <color indexed="81"/>
            <rFont val="Tahoma"/>
            <family val="2"/>
          </rPr>
          <t>This cell will turn yellow if the number entered does not equal the sum of #2, #3, and #4</t>
        </r>
      </text>
    </comment>
  </commentList>
</comments>
</file>

<file path=xl/sharedStrings.xml><?xml version="1.0" encoding="utf-8"?>
<sst xmlns="http://schemas.openxmlformats.org/spreadsheetml/2006/main" count="1580" uniqueCount="806">
  <si>
    <t>SCHEDULE  A</t>
  </si>
  <si>
    <t>PART A - PROVIDER IDENTIFYING INFORMATION</t>
  </si>
  <si>
    <t>3. PROVIDER MAILING ADDRESS</t>
  </si>
  <si>
    <t>5. PROVIDER PHONE NUMBER</t>
  </si>
  <si>
    <t>FROM:</t>
  </si>
  <si>
    <t>TO:</t>
  </si>
  <si>
    <t>PART B. - CERTIFICATION</t>
  </si>
  <si>
    <t>CERTIFICATION</t>
  </si>
  <si>
    <t>(Provider Name)</t>
  </si>
  <si>
    <t>TITLE</t>
  </si>
  <si>
    <t>DATE</t>
  </si>
  <si>
    <t>PROVIDER NAME</t>
  </si>
  <si>
    <t>A</t>
  </si>
  <si>
    <t>B</t>
  </si>
  <si>
    <t>C</t>
  </si>
  <si>
    <t>SCHEDULE C</t>
  </si>
  <si>
    <t>TOTALS</t>
  </si>
  <si>
    <t xml:space="preserve"> </t>
  </si>
  <si>
    <t>SCHEDULE E</t>
  </si>
  <si>
    <t>PROVIDER NUMBER</t>
  </si>
  <si>
    <t>RESIDENTIAL SERVICES REVENUE</t>
  </si>
  <si>
    <t>MISREPRESENTATION OR FALSIFICATION OF ANY INFORMATION CONTAINED IN THIS COST REPORT MAY BE PUNISHABLE BY FINE AND/OR IMPRISONMENT UNDER STATE OR FEDERAL LAW</t>
  </si>
  <si>
    <t xml:space="preserve"> Telephone</t>
  </si>
  <si>
    <t xml:space="preserve"> E-mail address </t>
  </si>
  <si>
    <t>1. PROVIDER AGENCY NAME</t>
  </si>
  <si>
    <t>10. HOME OFFICE MAILING ADDRESS</t>
  </si>
  <si>
    <t>13. COST REPORT PREPARER</t>
  </si>
  <si>
    <t>14. FIRM NAME</t>
  </si>
  <si>
    <t>15. REPORT CONTACT INDIVIDUAL(S)</t>
  </si>
  <si>
    <t>18. COST REPORT PERIOD</t>
  </si>
  <si>
    <t>a</t>
  </si>
  <si>
    <t>b</t>
  </si>
  <si>
    <t>c</t>
  </si>
  <si>
    <t>tammy.paulk@dshs.wa.gov</t>
  </si>
  <si>
    <t>Yes</t>
  </si>
  <si>
    <t>No</t>
  </si>
  <si>
    <t>PROGRAM NAME</t>
  </si>
  <si>
    <t>PURCHASED PROFESSIONAL SERVICES</t>
  </si>
  <si>
    <t>CAPITAL &amp; PROPERTY EXPENSES</t>
  </si>
  <si>
    <t>OTHER OPERATING REVENUE</t>
  </si>
  <si>
    <t>NON OPERATING REVENUE</t>
  </si>
  <si>
    <t>Line #</t>
  </si>
  <si>
    <t>Sub-Total</t>
  </si>
  <si>
    <t>ISS Reimbursement</t>
  </si>
  <si>
    <t>1N - Community Integrated Services</t>
  </si>
  <si>
    <t>1N - Drive Services</t>
  </si>
  <si>
    <t>1N - Latah Services</t>
  </si>
  <si>
    <t>1N - Adult Guidance &amp; Empowerment Service</t>
  </si>
  <si>
    <t>1S - Kittitas Interactive Management</t>
  </si>
  <si>
    <t>2N - All Heart Agency</t>
  </si>
  <si>
    <t>2N - Evergreen Supported Living</t>
  </si>
  <si>
    <t>2N - Quilceda Community Services</t>
  </si>
  <si>
    <t>2N - Rehabco</t>
  </si>
  <si>
    <t>2N - Snohomish Supportive Living Services</t>
  </si>
  <si>
    <t>2N - Village Community Services</t>
  </si>
  <si>
    <t>2S - Alpha Supported Living Services</t>
  </si>
  <si>
    <t>2S - Community Integrated Services</t>
  </si>
  <si>
    <t>2S - Community Living</t>
  </si>
  <si>
    <t>2S - Inglewood Residential and Community Services</t>
  </si>
  <si>
    <t>2S - Integrated Living Services</t>
  </si>
  <si>
    <t>2S - Parkview Services</t>
  </si>
  <si>
    <t>2S - Shamrock Living Services</t>
  </si>
  <si>
    <t>2S - Shared Journeys</t>
  </si>
  <si>
    <t>3N - Community Alternatives for People with Autism (CAPA)</t>
  </si>
  <si>
    <t>3N - Educational Programs in Home Living</t>
  </si>
  <si>
    <t>3N - Puget Sound Assisted Living</t>
  </si>
  <si>
    <t>3N - Tahoma Associates</t>
  </si>
  <si>
    <t>3S - CCH Individual Support Services</t>
  </si>
  <si>
    <t>3S - Life Works</t>
  </si>
  <si>
    <t>2S - L'Arche Noah Sealth of Seattle</t>
  </si>
  <si>
    <t>Schedule B</t>
  </si>
  <si>
    <t>FILE:</t>
  </si>
  <si>
    <r>
      <t xml:space="preserve">9. HOME OFFICE/CORPORATE NAME </t>
    </r>
    <r>
      <rPr>
        <b/>
        <i/>
        <sz val="10"/>
        <color indexed="8"/>
        <rFont val="Calibri"/>
        <family val="2"/>
        <scheme val="minor"/>
      </rPr>
      <t>(please indicate if NONE or SAME AS ABOVE)</t>
    </r>
  </si>
  <si>
    <t>DD Rates Contact Information</t>
  </si>
  <si>
    <t>IMPORTANT DATES</t>
  </si>
  <si>
    <t>DDA Residential Programs Cost Report General Guidelines</t>
  </si>
  <si>
    <t>April 30 - Extension Due Date</t>
  </si>
  <si>
    <t>PROGRAM TYPE</t>
  </si>
  <si>
    <t>TOTAL ALL PROGRAMS</t>
  </si>
  <si>
    <t>Where are the Services Provided?</t>
  </si>
  <si>
    <t>CITY</t>
  </si>
  <si>
    <t>COUNTY</t>
  </si>
  <si>
    <t>Group Training Home</t>
  </si>
  <si>
    <t>Telephone Number:</t>
  </si>
  <si>
    <t>E-Mail Address:</t>
  </si>
  <si>
    <t>ENTRY LEVEL</t>
  </si>
  <si>
    <t>PROGRAM MANAGERS</t>
  </si>
  <si>
    <t>NURSES
(RN, LPN)</t>
  </si>
  <si>
    <t>Medical Insurance (paid in whole or in part by agency)</t>
  </si>
  <si>
    <t>Dental Insurance (paid in whole or in part by agency)</t>
  </si>
  <si>
    <t>Retirement (paid in whole or in part by agency)</t>
  </si>
  <si>
    <t>Paid Sick Leave</t>
  </si>
  <si>
    <t>Paid Vacation</t>
  </si>
  <si>
    <t>Short-Term Disability</t>
  </si>
  <si>
    <t>Long-Term Disability</t>
  </si>
  <si>
    <t>Jury Duty Leave</t>
  </si>
  <si>
    <t>Bereavement Leave</t>
  </si>
  <si>
    <t>Vision Insurance</t>
  </si>
  <si>
    <t>Employee Assistance Plan</t>
  </si>
  <si>
    <t>Life Insurance</t>
  </si>
  <si>
    <t>NURSES (RN, LPN)</t>
  </si>
  <si>
    <t>LESS than 6 Months</t>
  </si>
  <si>
    <t>BETWEEN 6 and 12 months</t>
  </si>
  <si>
    <t>OVER 12 months</t>
  </si>
  <si>
    <t>3N - Communitas Group</t>
  </si>
  <si>
    <t>3N - Kitsap Residences</t>
  </si>
  <si>
    <t>1N - ARC of Spokane</t>
  </si>
  <si>
    <t>1S - Tri-Cities Residential Services</t>
  </si>
  <si>
    <t>1S - Valley Residential Services</t>
  </si>
  <si>
    <t>3S - Kokua</t>
  </si>
  <si>
    <t>3N - L'Arche Tahoma Hope Community</t>
  </si>
  <si>
    <t>2N - Cascade Connections</t>
  </si>
  <si>
    <t>2S - Arc of King County</t>
  </si>
  <si>
    <t>2S - Total Living Concept</t>
  </si>
  <si>
    <t>2S - Tahoma Hills</t>
  </si>
  <si>
    <t>2S - Provail</t>
  </si>
  <si>
    <t>2S - Life Skills Center</t>
  </si>
  <si>
    <t>2S - Greenwood Home</t>
  </si>
  <si>
    <t>2S - Friendship House</t>
  </si>
  <si>
    <t>2S - Cascade Community Services</t>
  </si>
  <si>
    <t>Where are the Client Services Provided?</t>
  </si>
  <si>
    <t xml:space="preserve">CITY   </t>
  </si>
  <si>
    <t xml:space="preserve">COUNTY   </t>
  </si>
  <si>
    <t>COMMENTS:</t>
  </si>
  <si>
    <t>2. CONTACT INFORMATION:</t>
  </si>
  <si>
    <t>1. AGENCY INFORMATION:</t>
  </si>
  <si>
    <t>POSITION TYPE</t>
  </si>
  <si>
    <t>*SPECIALISTS (recreation, behavioral, or staff trainers, etc.)</t>
  </si>
  <si>
    <t xml:space="preserve">Average Monthly Count of Clients supported in this program?  </t>
  </si>
  <si>
    <t>PROVIDER INFORMATION:</t>
  </si>
  <si>
    <t>HEALTH INSURANCE:</t>
  </si>
  <si>
    <t>CONTACT INFORMATION:</t>
  </si>
  <si>
    <t>INCLUDE ALL PROGRAMS FOR THE AGENCY ON THIS SCHEDULE</t>
  </si>
  <si>
    <t>SETTLEMENT</t>
  </si>
  <si>
    <t>1N - Assisted Residential Services</t>
  </si>
  <si>
    <t>1N - Community Visions</t>
  </si>
  <si>
    <t>1N - Dreamworks Residential</t>
  </si>
  <si>
    <t>1N - Kaler House</t>
  </si>
  <si>
    <t>1N - Living In Fulfilling Environment</t>
  </si>
  <si>
    <t>1N - Mission Vista</t>
  </si>
  <si>
    <t>1S - Habilitat</t>
  </si>
  <si>
    <t>2N - Access Living</t>
  </si>
  <si>
    <t>2N - Holly Community Services</t>
  </si>
  <si>
    <t>2N - Puffin Island</t>
  </si>
  <si>
    <t>2N - Soundview Association</t>
  </si>
  <si>
    <t>2N - Steps Toward Independence</t>
  </si>
  <si>
    <t>2N - Sunrise Services</t>
  </si>
  <si>
    <t>2N - Volunteers of America</t>
  </si>
  <si>
    <t>2S - Ambitions</t>
  </si>
  <si>
    <t>2S - Camelot Society</t>
  </si>
  <si>
    <t>2S - Volunteers of America</t>
  </si>
  <si>
    <t>2S - United Friends Group Home</t>
  </si>
  <si>
    <t>2S - Service Alternatives for WA</t>
  </si>
  <si>
    <t>2S - Res-Care Washington</t>
  </si>
  <si>
    <t>3N - Life Force Services</t>
  </si>
  <si>
    <t>3N - PAM Group Home</t>
  </si>
  <si>
    <t>3N - Res-Care Washington</t>
  </si>
  <si>
    <t>3N - Valley Supported Living</t>
  </si>
  <si>
    <t>3S - Another Option</t>
  </si>
  <si>
    <t>3S - Community Resources</t>
  </si>
  <si>
    <t>3S - Exceptional Foresters</t>
  </si>
  <si>
    <t>3S - Vancare</t>
  </si>
  <si>
    <t>3S - SOLO</t>
  </si>
  <si>
    <t>3S - ROAR</t>
  </si>
  <si>
    <t>3S - Placeone</t>
  </si>
  <si>
    <t>Average number of days to fill vacant positions (Estimates accepted if unknown)</t>
  </si>
  <si>
    <t>2N - Alpha Supported Living Services</t>
  </si>
  <si>
    <t>NON-MSA</t>
  </si>
  <si>
    <t>MSA</t>
  </si>
  <si>
    <t>Clark</t>
  </si>
  <si>
    <t>KING</t>
  </si>
  <si>
    <t>Pierce</t>
  </si>
  <si>
    <t>MSA/NON-MSA</t>
  </si>
  <si>
    <t>3S - ABC Residential Services</t>
  </si>
  <si>
    <t>2S - Puget Sound Regional Services</t>
  </si>
  <si>
    <t>3N - Hope Human Services</t>
  </si>
  <si>
    <t>TOTAL PRELIMINARY NET SETTLEMENT AMOUNT</t>
  </si>
  <si>
    <t>Professional Services ISS Reimbursement</t>
  </si>
  <si>
    <t>ANNUAL TOTALS</t>
  </si>
  <si>
    <t>DECEMBER TOTAL</t>
  </si>
  <si>
    <t>NOVEMBER TOTAL</t>
  </si>
  <si>
    <t>NOVEMBER</t>
  </si>
  <si>
    <t>OCTOBER TOTAL</t>
  </si>
  <si>
    <t>OCTOBER</t>
  </si>
  <si>
    <t>SEPTEMBER TOTAL</t>
  </si>
  <si>
    <t>AUGUST TOTAL</t>
  </si>
  <si>
    <t>AUGUST</t>
  </si>
  <si>
    <t>JULY TOTAL</t>
  </si>
  <si>
    <t>JULY</t>
  </si>
  <si>
    <t>JUNE TOTAL</t>
  </si>
  <si>
    <t>MAY TOTAL</t>
  </si>
  <si>
    <t>MAY</t>
  </si>
  <si>
    <t>APRIL TOTAL</t>
  </si>
  <si>
    <t>APRIL</t>
  </si>
  <si>
    <t>MARCH TOTAL</t>
  </si>
  <si>
    <t>FEBRUARY TOTAL</t>
  </si>
  <si>
    <t>FEBRUARY</t>
  </si>
  <si>
    <t>JANUARY TOTAL</t>
  </si>
  <si>
    <t>JANUARY</t>
  </si>
  <si>
    <t>TOTAL MONTHLY GROSS PAYROLL INCLUDING EMPLOYER PAID TAXES &amp; BENEFITS</t>
  </si>
  <si>
    <t>TOTAL MONTHLY GROSS PAYROLL</t>
  </si>
  <si>
    <t>GROSS PAYROLL FOR PAID TIME OFF (HOLIDAYS, VACATION &amp;/OR SICK LEAVE)</t>
  </si>
  <si>
    <t>ISS GROSS PAYROLL FOR STAFF (OVERTIME)</t>
  </si>
  <si>
    <t>EMPLOYEE TYPE</t>
  </si>
  <si>
    <t>TOTAL ISS PAYROLL COSTS</t>
  </si>
  <si>
    <t>TOTAL NON-ISS PAYROLL COSTS</t>
  </si>
  <si>
    <t>ISS % OF TOTAL GROSS PAYROLL</t>
  </si>
  <si>
    <t>Urban Designation</t>
  </si>
  <si>
    <t>NON-CONTRACTED % OF TOTAL GROSS PAYROLL</t>
  </si>
  <si>
    <t>TOTAL NON-CONTRACTED PAYROLL COSTS</t>
  </si>
  <si>
    <t>Program Revenues</t>
  </si>
  <si>
    <t>Other Method - Please describe</t>
  </si>
  <si>
    <t>NON-ISS CLIENT RELATED EXPENSES</t>
  </si>
  <si>
    <t>2. PROVIDER ONE ID</t>
  </si>
  <si>
    <t>ALLOCATION OF SHARED COSTS</t>
  </si>
  <si>
    <t xml:space="preserve">Does your agency operate multiple programs contracted with DDA, e.g., Supported Living and Group Homes, or a combination of DDA and other contracts?  </t>
  </si>
  <si>
    <t xml:space="preserve">What is your agency's method of allocating costs? </t>
  </si>
  <si>
    <t>2a</t>
  </si>
  <si>
    <t>2b</t>
  </si>
  <si>
    <t>2c</t>
  </si>
  <si>
    <t>REIMBURSEMENT SUMMARY</t>
  </si>
  <si>
    <t>Line</t>
  </si>
  <si>
    <t>Program Type</t>
  </si>
  <si>
    <t>Group Home</t>
  </si>
  <si>
    <t>NON-CLIENT RELATED EXPENSES</t>
  </si>
  <si>
    <t>Salaries and Wages, Fringe Benefits and Payroll Taxes, Supplies &amp; Materials, Purchased Services</t>
  </si>
  <si>
    <t>Staff Mileage Reimbursement, All Other Client Transportation Expense (Agency Vehicle Fuel, Maint., Depreciation; Public Trans. Etc.)</t>
  </si>
  <si>
    <t>Overnight Staff Coverage Lodging Expenses (housing units provided for on-duty staff - not primary dwelling for staff), Education and In-Service Training &amp; Supplies, Activities and Habilitative Supplies &amp; Other Expenses, Nursing Supplies Expense, Food  Costs - Resident (Group Homes primarily), Food Costs - Staff</t>
  </si>
  <si>
    <t>TOTAL NON-ISS PROGRAM EXPENSES</t>
  </si>
  <si>
    <r>
      <t xml:space="preserve">ADMINISTRATIVE &amp; OPERATIONS COSTS 
</t>
    </r>
    <r>
      <rPr>
        <b/>
        <sz val="10"/>
        <rFont val="Calibri"/>
        <family val="2"/>
        <scheme val="minor"/>
      </rPr>
      <t>(NON-ISS COSTS)</t>
    </r>
  </si>
  <si>
    <t>NON-OPERATING REVENUE</t>
  </si>
  <si>
    <t>Interest Income, Cash Donations &amp; Contributions, Noncash Donations &amp; Contributions</t>
  </si>
  <si>
    <t>TOTAL RESIDENTIAL SERVICES REVENUE</t>
  </si>
  <si>
    <t>REVENUE FOR SERVICES PROVIDED</t>
  </si>
  <si>
    <t>SECTION 1A (TURNOVER)</t>
  </si>
  <si>
    <t>*SPECIALISTS
 (Recreation, behavioral, or staff trainers)</t>
  </si>
  <si>
    <t>TOTAL
 (Lines 1 thru 5)</t>
  </si>
  <si>
    <t>MSA/
NON-MSA</t>
  </si>
  <si>
    <t>NUMBER OF ISS FTE's</t>
  </si>
  <si>
    <t>MARCH / 
1ST QUARTER</t>
  </si>
  <si>
    <t>JUNE / 
2ND QUARTER</t>
  </si>
  <si>
    <t>SEPTEMBER / 3RD QUARTER</t>
  </si>
  <si>
    <t>DECEMBER / 4TH QUARTER</t>
  </si>
  <si>
    <t>MONTH / QUARTER</t>
  </si>
  <si>
    <t>Monthly</t>
  </si>
  <si>
    <t>Quarterly</t>
  </si>
  <si>
    <t>Reporting Period (Select from drop down list)</t>
  </si>
  <si>
    <t>PROVIDER MUST MAINTAIN SUPPORTING PAYROLL RECORDS FOR AMOUNTS REPORTED EACH MONTH/QUARTER (BY EMPLOYEE) - AVAILABLE UPON REQUEST</t>
  </si>
  <si>
    <t>TOTAL EMPLOYER PAID TAXABLE &amp; NON-TAXABLE FRINGE BENEFITS 
(AS DESCRIBED BY THE IRS)</t>
  </si>
  <si>
    <t>GROSS PAYROLL OTHER COMPENSATION</t>
  </si>
  <si>
    <t>MONTHLY OR QUARTERLY PAYROLL REPORTING</t>
  </si>
  <si>
    <t>Positions Available</t>
  </si>
  <si>
    <t>SECTION 1B (WAGES)</t>
  </si>
  <si>
    <t>SECTION 1C (RETENTION)</t>
  </si>
  <si>
    <t>PROGRAM OPERATIONS EXPENSES</t>
  </si>
  <si>
    <t>INTEREST &amp; TAX EXPENSES</t>
  </si>
  <si>
    <r>
      <t xml:space="preserve">MAINTENANCE/ LAUNDRY/ HOUSEKEEPING/ DIETARY EXPENSES </t>
    </r>
    <r>
      <rPr>
        <b/>
        <i/>
        <sz val="9"/>
        <color rgb="FFFF0000"/>
        <rFont val="Calibri"/>
        <family val="2"/>
        <scheme val="minor"/>
      </rPr>
      <t>(GROUP HOME ONLY)</t>
    </r>
  </si>
  <si>
    <t>TRANSPORTATION EXPENSES</t>
  </si>
  <si>
    <t>Working Capital, Property, Line of Credit Debt Expense, Business Taxes (Does not include portion of B &amp; O tax charged as ISS Payroll Tax)</t>
  </si>
  <si>
    <t>GH Group Home</t>
  </si>
  <si>
    <t>SL Supported Living</t>
  </si>
  <si>
    <t>SCHEDULE B</t>
  </si>
  <si>
    <t>COL. A</t>
  </si>
  <si>
    <t>COL. B</t>
  </si>
  <si>
    <t>COL. C</t>
  </si>
  <si>
    <t>COL. D</t>
  </si>
  <si>
    <t>COL. E</t>
  </si>
  <si>
    <t>COL. F</t>
  </si>
  <si>
    <t>COL. G</t>
  </si>
  <si>
    <t>COL. H</t>
  </si>
  <si>
    <t>COL. I</t>
  </si>
  <si>
    <t>COL. J</t>
  </si>
  <si>
    <t>COL. K</t>
  </si>
  <si>
    <t>COL. L</t>
  </si>
  <si>
    <t>COL. M</t>
  </si>
  <si>
    <t>COL. N</t>
  </si>
  <si>
    <t>COL. O</t>
  </si>
  <si>
    <t>COL. P</t>
  </si>
  <si>
    <t>COL. Q</t>
  </si>
  <si>
    <t>COL. R</t>
  </si>
  <si>
    <t>COL. S</t>
  </si>
  <si>
    <t>COL. T</t>
  </si>
  <si>
    <t>Posts to Sch G,
Line 25</t>
  </si>
  <si>
    <t>SCHEDULE G</t>
  </si>
  <si>
    <t>GROSS PAYROLL FOR NON-CONTRACTED BUSINESS (REGULAR &amp; OT)</t>
  </si>
  <si>
    <t>Adminstrator compensation for agencies with 21 or more FTE's, Administrative/Non-ISS staff compensation, Employer Paid Adminstrative/Non-ISS Payroll Taxes &amp; Benefits, Administrative/Non-ISS Purchased Professional Services (i.e. CPA, Janitorial Svs, Lawn Svs), &amp; Management Fees</t>
  </si>
  <si>
    <t>ARE PROFESSIONAL SERVICES CONTRACTED OR PURCHASED FOR CLIENTS SUPPORTED BY THE AGENCY?</t>
  </si>
  <si>
    <t>SCHEDULE D</t>
  </si>
  <si>
    <t>SCHEDULE F</t>
  </si>
  <si>
    <r>
      <rPr>
        <b/>
        <sz val="11"/>
        <rFont val="Calibri"/>
        <family val="2"/>
        <scheme val="minor"/>
      </rPr>
      <t>Name</t>
    </r>
    <r>
      <rPr>
        <sz val="11"/>
        <rFont val="Calibri"/>
        <family val="2"/>
        <scheme val="minor"/>
      </rPr>
      <t xml:space="preserve"> (Person Completing Schedule)</t>
    </r>
  </si>
  <si>
    <r>
      <rPr>
        <b/>
        <sz val="11"/>
        <rFont val="Calibri"/>
        <family val="2"/>
        <scheme val="minor"/>
      </rPr>
      <t>Title</t>
    </r>
    <r>
      <rPr>
        <sz val="11"/>
        <rFont val="Calibri"/>
        <family val="2"/>
        <scheme val="minor"/>
      </rPr>
      <t xml:space="preserve"> (Person Completing Schedule)</t>
    </r>
  </si>
  <si>
    <r>
      <rPr>
        <b/>
        <sz val="11"/>
        <rFont val="Calibri"/>
        <family val="2"/>
        <scheme val="minor"/>
      </rPr>
      <t>1.</t>
    </r>
    <r>
      <rPr>
        <sz val="11"/>
        <rFont val="Calibri"/>
        <family val="2"/>
        <scheme val="minor"/>
      </rPr>
      <t xml:space="preserve"> Total Number of employees working for the agency</t>
    </r>
  </si>
  <si>
    <r>
      <rPr>
        <b/>
        <sz val="11"/>
        <rFont val="Calibri"/>
        <family val="2"/>
        <scheme val="minor"/>
      </rPr>
      <t>2.</t>
    </r>
    <r>
      <rPr>
        <sz val="11"/>
        <rFont val="Calibri"/>
        <family val="2"/>
        <scheme val="minor"/>
      </rPr>
      <t xml:space="preserve"> Total number of Employees from #1 averaging 29 or less hours per week</t>
    </r>
  </si>
  <si>
    <r>
      <rPr>
        <b/>
        <sz val="11"/>
        <rFont val="Calibri"/>
        <family val="2"/>
        <scheme val="minor"/>
      </rPr>
      <t>3.</t>
    </r>
    <r>
      <rPr>
        <sz val="11"/>
        <rFont val="Calibri"/>
        <family val="2"/>
        <scheme val="minor"/>
      </rPr>
      <t xml:space="preserve"> Total number of Employees from #1 averaging 30-39 hours per week</t>
    </r>
  </si>
  <si>
    <r>
      <rPr>
        <b/>
        <sz val="11"/>
        <rFont val="Calibri"/>
        <family val="2"/>
        <scheme val="minor"/>
      </rPr>
      <t>4.</t>
    </r>
    <r>
      <rPr>
        <sz val="11"/>
        <rFont val="Calibri"/>
        <family val="2"/>
        <scheme val="minor"/>
      </rPr>
      <t xml:space="preserve"> Total number of Employees from #1 averaging 40 or more hours per week 
</t>
    </r>
    <r>
      <rPr>
        <sz val="11"/>
        <color rgb="FFFF0000"/>
        <rFont val="Calibri"/>
        <family val="2"/>
        <scheme val="minor"/>
      </rPr>
      <t>**The sum of #2, 3, &amp; 4 must equal the total number of employees reported on #1</t>
    </r>
  </si>
  <si>
    <r>
      <rPr>
        <b/>
        <sz val="11"/>
        <rFont val="Calibri"/>
        <family val="2"/>
        <scheme val="minor"/>
      </rPr>
      <t>6.</t>
    </r>
    <r>
      <rPr>
        <sz val="11"/>
        <rFont val="Calibri"/>
        <family val="2"/>
        <scheme val="minor"/>
      </rPr>
      <t xml:space="preserve"> Currently how many </t>
    </r>
    <r>
      <rPr>
        <b/>
        <u/>
        <sz val="11"/>
        <rFont val="Calibri"/>
        <family val="2"/>
        <scheme val="minor"/>
      </rPr>
      <t xml:space="preserve">ISS hours per week </t>
    </r>
    <r>
      <rPr>
        <sz val="11"/>
        <rFont val="Calibri"/>
        <family val="2"/>
        <scheme val="minor"/>
      </rPr>
      <t>does an employee have to work to be eligible for your company provided health insurance?</t>
    </r>
  </si>
  <si>
    <r>
      <rPr>
        <b/>
        <sz val="11"/>
        <rFont val="Calibri"/>
        <family val="2"/>
        <scheme val="minor"/>
      </rPr>
      <t>8.</t>
    </r>
    <r>
      <rPr>
        <sz val="11"/>
        <rFont val="Calibri"/>
        <family val="2"/>
        <scheme val="minor"/>
      </rPr>
      <t xml:space="preserve"> Currently how many of your employees work thirty (30) or more hours per week, but are not eligible for company provided health insurance?</t>
    </r>
  </si>
  <si>
    <t>TOTAL SUPPORTED LIVING</t>
  </si>
  <si>
    <t>OTHER NON-ISS CLIENT RELATED EXPENSES</t>
  </si>
  <si>
    <t>TOTAL REVENUES (SCHEDULE D)</t>
  </si>
  <si>
    <t>TOTAL GROUP HOME &amp; GROUP TRAINING HOME</t>
  </si>
  <si>
    <t>d. Optional: Within 90 days of hiring date (Calander Year)</t>
  </si>
  <si>
    <t>Beginning of Year ISS Staffing Level</t>
  </si>
  <si>
    <t>Current ISS Staffing Level</t>
  </si>
  <si>
    <t>Number of ISS Staff Hired</t>
  </si>
  <si>
    <t>Full ISS Employment</t>
  </si>
  <si>
    <t>GTH Group Training Home</t>
  </si>
  <si>
    <t>KingQuarterly</t>
  </si>
  <si>
    <t>KingMonthly</t>
  </si>
  <si>
    <t>MSAQuarterly</t>
  </si>
  <si>
    <t>MSAMonthly</t>
  </si>
  <si>
    <t>MSA/NON-MSAQuarterly</t>
  </si>
  <si>
    <t>MSA/NON-MSAMonthly</t>
  </si>
  <si>
    <t>NON-MSAQuarterly</t>
  </si>
  <si>
    <t>NON-MSAMonthly</t>
  </si>
  <si>
    <t>URBAN DESIGNATION &amp; REPORTING PERIOD</t>
  </si>
  <si>
    <t xml:space="preserve">ISS FTE'S </t>
  </si>
  <si>
    <t>GH ONLY - ADMINISTRATOR PAYROLL</t>
  </si>
  <si>
    <t>Posts to Sch G, Line 24 
(less OT-see E65)</t>
  </si>
  <si>
    <t>SL Nurse Delegation</t>
  </si>
  <si>
    <t>GH Nurse Delegation</t>
  </si>
  <si>
    <t>GTH Nurse Delegation</t>
  </si>
  <si>
    <t>TOTAL ISS REIMBURSEMENTS (SCHEDULE G)</t>
  </si>
  <si>
    <t>TOTAL NON-ISS CLIENT RELATED EXPENSES (SCHEDULE C)</t>
  </si>
  <si>
    <t>TOTAL NON-ISS ADMINISTRATIVE &amp; OPERATING EXPENSES (SCHEDULE C)</t>
  </si>
  <si>
    <t>ALLOWABLE SL/COMB ADMINISTRATOR ISS OVERTIME PAYROLL EXPENSES</t>
  </si>
  <si>
    <t>ALLOWABLE SL/COMB ADMINISTRATOR ISS REGULAR TIME PAYROLL EXPENSES</t>
  </si>
  <si>
    <t>DO NOT INCLUDE ON SCHEDULE C</t>
  </si>
  <si>
    <r>
      <t xml:space="preserve">MAINTENANCE/LAUNDRY/HOUSEKEEPING/DIETARY </t>
    </r>
    <r>
      <rPr>
        <i/>
        <sz val="10"/>
        <color rgb="FFFF0000"/>
        <rFont val="Cambria"/>
        <family val="1"/>
        <scheme val="major"/>
      </rPr>
      <t>(GROUP HOME ONLY)</t>
    </r>
  </si>
  <si>
    <t>ADMINISTRATIVE/ NON-ISS GROSS PAYROLL FOR STAFF (OVERTIME)</t>
  </si>
  <si>
    <t>ADMINISTRATIVE/ NON-ISS % OF TOTAL GROSS PARYOLL</t>
  </si>
  <si>
    <t>ADMINISTRATIVE/ NON-ISS PAYROLL EXPENSES</t>
  </si>
  <si>
    <t xml:space="preserve">ISS &amp; PROFESSIONAL SERVICES STAFF REGULAR TIME PAYROLL EXPENSES </t>
  </si>
  <si>
    <t xml:space="preserve">ISS &amp; PROFESSIONAL SERVICES STAFF OVERTIME PAYROLL EXPENSES </t>
  </si>
  <si>
    <r>
      <t xml:space="preserve">ADMINISTRATIVE/ NON-ISS PAYROLL EXPENSES </t>
    </r>
    <r>
      <rPr>
        <i/>
        <sz val="8"/>
        <color rgb="FFFF0000"/>
        <rFont val="Calibri"/>
        <family val="2"/>
        <scheme val="minor"/>
      </rPr>
      <t>(Do not include adminstrative payroll expenses reported on Schedule B, Columns G &amp; H)</t>
    </r>
    <r>
      <rPr>
        <sz val="8"/>
        <rFont val="Calibri"/>
        <family val="2"/>
        <scheme val="minor"/>
      </rPr>
      <t xml:space="preserve"> </t>
    </r>
  </si>
  <si>
    <t>TOTAL ISS PAYROLL EXPENSES (SCHEDULE B)</t>
  </si>
  <si>
    <t>TOTAL ISS EXPENSES (SCHEDULE B &amp; SCHEDULE G)</t>
  </si>
  <si>
    <t>AUTHORIZED PURCHASED/CONTRACTED ISS PROFESSIONAL SERVICES (SCHEDULE G)</t>
  </si>
  <si>
    <t>SL Staff Add On</t>
  </si>
  <si>
    <t>GH Staff Add On</t>
  </si>
  <si>
    <t>GTH Staff Add On</t>
  </si>
  <si>
    <t xml:space="preserve">Ken Callaghan, DDA Rates Manager                           </t>
  </si>
  <si>
    <t>kenneth.callaghan@dshs.wa.gov</t>
  </si>
  <si>
    <t>Extension Requests must be received by March 15
March 31 - Cost Reports Due</t>
  </si>
  <si>
    <t>PROVIDER ID:</t>
  </si>
  <si>
    <t>ADMINISTRATOR ISS PAYROLL FOR SL &amp; COMBINED SL/GH AGENCIES WITH 20 OR FEWER ISS FTE'S</t>
  </si>
  <si>
    <t>Supported Living</t>
  </si>
  <si>
    <t>CLIENT DAYS</t>
  </si>
  <si>
    <t>PROFESSIONAL SERVICES REIMBURSED</t>
  </si>
  <si>
    <t>ANNUAL ISS TIERED REIMBURSEMENT</t>
  </si>
  <si>
    <t>ANNUAL ISS CRST REIMBURSEMENT</t>
  </si>
  <si>
    <t>TOTAL ISS TIERED REIMBURSEMENTS</t>
  </si>
  <si>
    <t>NURSE DELEGATION REIMBURSED</t>
  </si>
  <si>
    <t>TOTAL PROGRAM EXPENSES (SCHEDULE B, C &amp; G)</t>
  </si>
  <si>
    <t xml:space="preserve">NON-ISS/ ADMINISTRATIVE STAFF REGULAR TIME PAYROLL EXPENSES </t>
  </si>
  <si>
    <t xml:space="preserve">NON-ISS/ ADMINISTRATIVE STAFF OVERTIME PAYROLL EXPENSES </t>
  </si>
  <si>
    <t>NON-ISS/ ADMINISTRATIVE GH ADMINISTRATOR REGULAR TIME PAYROLL EXPENSES</t>
  </si>
  <si>
    <t>NON-ISS/ ADMINISTRATIVE GH ADMINISTRATOR OVERTIME PAYROLL EXPENSES</t>
  </si>
  <si>
    <t>NON-ISS/ ADMINISTRATIVE SL/COMB ADMINISTRATOR REGULAR TIME PAYROLL EXPENSES</t>
  </si>
  <si>
    <t>NON-ISS/ ADMINISTRATIVE SL/COMB ADMINISTRATOR OVERTIME PAYROLL EXPENSES</t>
  </si>
  <si>
    <t>TOTAL NON-ISS/ ADMINISTRATIVE EXPENSES (SCHEDULE B &amp; SCHEDULE C)</t>
  </si>
  <si>
    <t>TOTAL NON-ISS/ ADMINISTRATIVE PAYROLL EXPENSES (SCHEDULE B)</t>
  </si>
  <si>
    <t>ANNUAL NON-ISS/ ADMINISTRATIVE CRST REIMBURSEMENTS</t>
  </si>
  <si>
    <t>ANNUAL NON-ISS OTHER REIMBURSEMENTS</t>
  </si>
  <si>
    <t>ANNUAL NON-ISS TRANSPORTATION REIMBURSEMENTS</t>
  </si>
  <si>
    <t>TOTAL NON-ISS/ADMINISTRATIVE REIMBURSEMENTS (RECONCILED SCHEDULE H)</t>
  </si>
  <si>
    <t>TOTAL ISS TIERED REIMBURSEMENTS (RECONCILED SCHEDULE H)</t>
  </si>
  <si>
    <t>TOTAL PRELIMINRY SETTLEMENT - ISS REIMBURSEMENTS MINUS ISS EXPENSES (SCHEDULE G)</t>
  </si>
  <si>
    <r>
      <t xml:space="preserve">ALLOWABLE GH ADMINISTRATOR ISS REGULAR TIME PAYROLL EXPENSES </t>
    </r>
    <r>
      <rPr>
        <i/>
        <sz val="10"/>
        <color rgb="FFFF0000"/>
        <rFont val="Cambria"/>
        <family val="1"/>
        <scheme val="major"/>
      </rPr>
      <t>(GROUP HOME ONLY)</t>
    </r>
  </si>
  <si>
    <r>
      <t xml:space="preserve">ALLOWABLE GH ADMINISTRATOR ISS OVERTIME PAYROLL EXPENSES </t>
    </r>
    <r>
      <rPr>
        <i/>
        <sz val="10"/>
        <color rgb="FFFF0000"/>
        <rFont val="Cambria"/>
        <family val="1"/>
        <scheme val="major"/>
      </rPr>
      <t>(GROUP HOME ONLY)</t>
    </r>
  </si>
  <si>
    <t>STAFF ADD ON REIMBURSEMENTS</t>
  </si>
  <si>
    <t xml:space="preserve">NET NON-ISS/ ADMIN INCOME/LOSS (RECONCILED SCHEDULE H LESS SCHEDULE B &amp; C EXPENSES) </t>
  </si>
  <si>
    <t>1N - Ambitions - Spokane</t>
  </si>
  <si>
    <t>1N - Excel Supported Living</t>
  </si>
  <si>
    <t>1S - Ambitions - Kennewick</t>
  </si>
  <si>
    <t>1S - Ambitions - Yakima</t>
  </si>
  <si>
    <t>1S - Reach Supported Living</t>
  </si>
  <si>
    <t>3S - Ambitions</t>
  </si>
  <si>
    <t>3S - Hope Human Services</t>
  </si>
  <si>
    <t>3S - Life Force Services - Thurston</t>
  </si>
  <si>
    <t>1S - Community Living</t>
  </si>
  <si>
    <t>2N - Camelot Society</t>
  </si>
  <si>
    <t>2S - Habilitation Services</t>
  </si>
  <si>
    <r>
      <t xml:space="preserve">ISS Staff Payroll &amp; Allowable Administrator ISS Payroll less Overtime
</t>
    </r>
    <r>
      <rPr>
        <i/>
        <sz val="8"/>
        <color rgb="FF0070C0"/>
        <rFont val="Calibri"/>
        <family val="2"/>
        <scheme val="minor"/>
      </rPr>
      <t>(Auto-filled from Sch B, Row 65, Col R less Sch B, Row 65, Col E)</t>
    </r>
  </si>
  <si>
    <r>
      <t>ISS Overtime Staff Costs</t>
    </r>
    <r>
      <rPr>
        <sz val="8"/>
        <rFont val="Calibri"/>
        <family val="2"/>
        <scheme val="minor"/>
      </rPr>
      <t xml:space="preserve"> </t>
    </r>
    <r>
      <rPr>
        <i/>
        <sz val="8"/>
        <color rgb="FF0070C0"/>
        <rFont val="Calibri"/>
        <family val="2"/>
        <scheme val="minor"/>
      </rPr>
      <t>(Auto-filled from Sch B, Row 65, Col E)</t>
    </r>
  </si>
  <si>
    <t>Depreciation - Land Improvements, Buildings, Building Improvements, Leasehold Improvements, Furniture &amp; Equipment, Communications Expense, Facility Insurance, Office Rent, Lease Payments, Utilities, Property Taxes, Minor Equipment, Other Property</t>
  </si>
  <si>
    <t>PERSON SIGNING MUST HAVE AUTHORITY TO BIND THE PROVIDER LISTED</t>
  </si>
  <si>
    <t>and I attest, it is a true, correct and complete representation of actual costs related to client supports prepared in accordance with applicable instructions provided by DDA, except as noted.</t>
  </si>
  <si>
    <t xml:space="preserve">I HEREBY CERTIFY under penalty of perjury that I have read the above statement and have examined the accompanying cost report and supporting schedules prepared for: </t>
  </si>
  <si>
    <t>ISS/Direct Care Cost</t>
  </si>
  <si>
    <t>Thurston</t>
  </si>
  <si>
    <t>Administrative Supplies, Administrative Transportation Expenses (i.e. travel, mileage, lodging, public transportation), Advertising Expense, Professional Liability Insurance, &amp; any other General Administrative Expenses</t>
  </si>
  <si>
    <t>tod.johnson@dshs.wa.gov</t>
  </si>
  <si>
    <t>TOTAL EMPLOYER PAID PAYROLL TAXES 
(SOCIAL SECURITY &amp; MEDICARE, FUTA, SUTA, L&amp;I) &amp; ISS PORTION OF B&amp;O TAXES</t>
  </si>
  <si>
    <t>Provider ID</t>
  </si>
  <si>
    <t>Provider Name</t>
  </si>
  <si>
    <t>Using the total number of ISS staff from section 1A, column 2 (current ISS staffing level), what is the length of time they have been with your agency?</t>
  </si>
  <si>
    <t>Using the total number of ISS staff from section 1A, column 5A (total ISS staff who left), what was the length of time they were with your agency?</t>
  </si>
  <si>
    <t>3S - Adam's Place</t>
  </si>
  <si>
    <t>2S - Helping Hands DBA Dahlia</t>
  </si>
  <si>
    <t>1N - Grace Support Services</t>
  </si>
  <si>
    <t>1N - Hope Supported Living</t>
  </si>
  <si>
    <t>Annual ISS Wages used to calculate FTE's</t>
  </si>
  <si>
    <t>FTE MTH/QRT WAGES FOR FY</t>
  </si>
  <si>
    <t>RESIDENTIAL COST REPORT ANALYSIS CHECKLIST</t>
  </si>
  <si>
    <t xml:space="preserve">Upon receiving a cost report the analyst does the following for each schedule: </t>
  </si>
  <si>
    <t>Analyst Initials</t>
  </si>
  <si>
    <t>Date Analyzed</t>
  </si>
  <si>
    <t>Schedule</t>
  </si>
  <si>
    <t>To Be Reviewed/Analyzed</t>
  </si>
  <si>
    <t xml:space="preserve">Schedule A </t>
  </si>
  <si>
    <t>Schedule C</t>
  </si>
  <si>
    <t>Schedule D</t>
  </si>
  <si>
    <t>Schedule E</t>
  </si>
  <si>
    <t>Schedule F</t>
  </si>
  <si>
    <t>Schedule G
(Settlement)</t>
  </si>
  <si>
    <t>RES tab</t>
  </si>
  <si>
    <t>Lead/Supervisor Checklist Review</t>
  </si>
  <si>
    <t>(initials)</t>
  </si>
  <si>
    <t>(Date)</t>
  </si>
  <si>
    <t>Resid Days Paid</t>
  </si>
  <si>
    <t>Client Count</t>
  </si>
  <si>
    <t>Total ISS Daily Rate</t>
  </si>
  <si>
    <t>Total Non-ISS Daily Rate</t>
  </si>
  <si>
    <t>Total ISS &amp; Non-ISS Daily Rate</t>
  </si>
  <si>
    <t>Annual ISS Paid</t>
  </si>
  <si>
    <t>Annual ISS CRST Paid</t>
  </si>
  <si>
    <t>Annual ISS Prof Svs Paid</t>
  </si>
  <si>
    <t>Total Annual ISS Paid</t>
  </si>
  <si>
    <t>Annual Admin Paid</t>
  </si>
  <si>
    <t>Annual Admin CRST Paid</t>
  </si>
  <si>
    <t>Annual Admin Cert Paid</t>
  </si>
  <si>
    <t>Annual Other Non-ISS Paid</t>
  </si>
  <si>
    <t>Total Annual Non-ISS Paid</t>
  </si>
  <si>
    <t>Annual ISS &amp; Non-ISS Paid</t>
  </si>
  <si>
    <t>ANNUAL NON-ISS  ADMIN CERT RATE REIMBURSEMENTS</t>
  </si>
  <si>
    <t>Schedule H Rate History Total Lines 1-3</t>
  </si>
  <si>
    <t xml:space="preserve">3. CLIENT INFORMATION: </t>
  </si>
  <si>
    <t>4. EMPLOYEE BENEFITS:</t>
  </si>
  <si>
    <t>5. RECRUITING:</t>
  </si>
  <si>
    <t>6. STAFFING INFORMATION:</t>
  </si>
  <si>
    <t>ANNUAL ISS PROFESSIONAL SERVICES PAID</t>
  </si>
  <si>
    <t>3S - Northwest Supported Living - Clark</t>
  </si>
  <si>
    <t>3S - Northwest Supported Living - Thurston</t>
  </si>
  <si>
    <t>Tiered ISS Reimbursements by Program Type</t>
  </si>
  <si>
    <r>
      <t xml:space="preserve">Total ISS Reimbursements paid by DSHS </t>
    </r>
    <r>
      <rPr>
        <i/>
        <sz val="8"/>
        <color rgb="FF0070C0"/>
        <rFont val="Calibri"/>
        <family val="2"/>
        <scheme val="minor"/>
      </rPr>
      <t>(carries to Line 17)</t>
    </r>
  </si>
  <si>
    <r>
      <t xml:space="preserve">TOTAL REIMBURSED DOLLARS </t>
    </r>
    <r>
      <rPr>
        <i/>
        <sz val="8"/>
        <color rgb="FF0070C0"/>
        <rFont val="Calibri"/>
        <family val="2"/>
        <scheme val="minor"/>
      </rPr>
      <t>(Auto-filled from Line 16)</t>
    </r>
  </si>
  <si>
    <t>Nurse Delegation and Staff Add On</t>
  </si>
  <si>
    <r>
      <t xml:space="preserve">TOTAL ALLOWABLE ISS COSTS PAID BY THE PROVIDER </t>
    </r>
    <r>
      <rPr>
        <i/>
        <sz val="8"/>
        <color rgb="FF0070C0"/>
        <rFont val="Calibri"/>
        <family val="2"/>
        <scheme val="minor"/>
      </rPr>
      <t>(Line 18+19+20+21+22)</t>
    </r>
  </si>
  <si>
    <t>Annual Temp Rate Adjust</t>
  </si>
  <si>
    <t>Annual Transport Paid</t>
  </si>
  <si>
    <t>Annual ISS &amp; Non-ISS Paid per Client</t>
  </si>
  <si>
    <t>Annual Days Paid per Client</t>
  </si>
  <si>
    <t>ANNUAL NON-ISS/ AMININISTRATIVE REIMBURSEMENTS</t>
  </si>
  <si>
    <t>ANNUAL NON-ISS TEMPORARY RATE ADJUSTMENT REIMBURSEMENTS</t>
  </si>
  <si>
    <r>
      <rPr>
        <b/>
        <sz val="12"/>
        <rFont val="Calibri"/>
        <family val="2"/>
        <scheme val="minor"/>
      </rPr>
      <t>11.</t>
    </r>
    <r>
      <rPr>
        <sz val="12"/>
        <rFont val="Calibri"/>
        <family val="2"/>
        <scheme val="minor"/>
      </rPr>
      <t xml:space="preserve"> There are several places throughout the schedules where you will find a small red triangle in the upper right corner of a cell.  As you pass the mouse cursor over the triangle, an explanation of the information required or relative information for that cell will appear in a comment box.</t>
    </r>
  </si>
  <si>
    <r>
      <rPr>
        <b/>
        <sz val="12"/>
        <rFont val="Calibri"/>
        <family val="2"/>
        <scheme val="minor"/>
      </rPr>
      <t>12.</t>
    </r>
    <r>
      <rPr>
        <sz val="12"/>
        <rFont val="Calibri"/>
        <family val="2"/>
        <scheme val="minor"/>
      </rPr>
      <t xml:space="preserve">  If you have any trouble or have questions about using the spreadsheet, or if you find any errors in logic, line or column references or anything else that requires attention, please feel free to contact any of the individuals listed below.     </t>
    </r>
  </si>
  <si>
    <r>
      <rPr>
        <b/>
        <sz val="11"/>
        <rFont val="Calibri"/>
        <family val="2"/>
        <scheme val="minor"/>
      </rPr>
      <t>7.</t>
    </r>
    <r>
      <rPr>
        <sz val="11"/>
        <rFont val="Calibri"/>
        <family val="2"/>
        <scheme val="minor"/>
      </rPr>
      <t xml:space="preserve"> What is </t>
    </r>
    <r>
      <rPr>
        <b/>
        <u/>
        <sz val="11"/>
        <rFont val="Calibri"/>
        <family val="2"/>
        <scheme val="minor"/>
      </rPr>
      <t>the average cost per employee</t>
    </r>
    <r>
      <rPr>
        <sz val="11"/>
        <rFont val="Calibri"/>
        <family val="2"/>
        <scheme val="minor"/>
      </rPr>
      <t xml:space="preserve"> (the premium per subscriber) of company provided health insurance? This is the cost to the company and does not include the participation by the employee - if your current premium is $100.00 per subscriber and the employee pays $20.00 towards the premium then you would enter $80.00</t>
    </r>
  </si>
  <si>
    <r>
      <rPr>
        <b/>
        <sz val="11"/>
        <rFont val="Calibri"/>
        <family val="2"/>
        <scheme val="minor"/>
      </rPr>
      <t>12.</t>
    </r>
    <r>
      <rPr>
        <sz val="11"/>
        <rFont val="Calibri"/>
        <family val="2"/>
        <scheme val="minor"/>
      </rPr>
      <t xml:space="preserve"> Over the same five year period you included in question 11 above, did your company reduce benefits offered through your company provided health insurance plan to reduce the company costs per employee (per subscriber) because the proposed rate increase was too high? For example, did your company move to a less robust plan which provided less coverage for employees/subscribers and required higher co-pays and deductibles? Please answer with "Yes" or "No"</t>
    </r>
  </si>
  <si>
    <r>
      <t xml:space="preserve">ISS Payroll Verification </t>
    </r>
    <r>
      <rPr>
        <b/>
        <sz val="9"/>
        <color rgb="FFFF0000"/>
        <rFont val="Calibri"/>
        <family val="2"/>
        <scheme val="minor"/>
      </rPr>
      <t>(Complete section if selected for ISS Payroll review)</t>
    </r>
  </si>
  <si>
    <t>3N - Vibrant Health Homecare</t>
  </si>
  <si>
    <t>2N - Res-Care of Washington</t>
  </si>
  <si>
    <t>2S - Destiny House</t>
  </si>
  <si>
    <t>3N - Steadfast Supported Living</t>
  </si>
  <si>
    <r>
      <t>If Yes</t>
    </r>
    <r>
      <rPr>
        <i/>
        <sz val="9"/>
        <rFont val="Calibri"/>
        <family val="2"/>
        <scheme val="minor"/>
      </rPr>
      <t>, include the cost of purchased or contracted professional services for settled programs on Schedule G, lines 20-22. Contracted or purchased professional services must be authorized in the client assessment. Provider must have supporting documentation for amounts reported and available to the department upon request.</t>
    </r>
  </si>
  <si>
    <t>SL Authorized ISS Purchased or Contracted Professional Services</t>
  </si>
  <si>
    <t>GH Authorized ISS Purchased or Contracted Professional Services</t>
  </si>
  <si>
    <t>GTH Authorized ISS Purchased or Contracted Professional Services</t>
  </si>
  <si>
    <t>SL Supported Living Staffed Professional Services</t>
  </si>
  <si>
    <t>GH Group Home Staffed Professional Services</t>
  </si>
  <si>
    <t>GTH Group Training Home Staffed Professional Services</t>
  </si>
  <si>
    <t xml:space="preserve">Authorized Purchased or Contracted Professional Services: (RN, LPN, DBT, Therapist, etc.) </t>
  </si>
  <si>
    <t>Staffed Professional Services: 
(RN, LPN, DBT, Therapist, etc.)</t>
  </si>
  <si>
    <t>Schedule B Monthly / Quarterly</t>
  </si>
  <si>
    <t>COST REPORT CONTACT</t>
  </si>
  <si>
    <t>COST REPORT CONTACT PHONE</t>
  </si>
  <si>
    <t>COST REPORT CONTACT EMAIL</t>
  </si>
  <si>
    <t>12. HOME OFFICE PHONE NUMBER</t>
  </si>
  <si>
    <t>19. FEDERAL ID NUMBER(S)</t>
  </si>
  <si>
    <t>FEDERAL IDENTIFICATION NUMBER(S)</t>
  </si>
  <si>
    <t xml:space="preserve">4. CITY, STATE, ZIP </t>
  </si>
  <si>
    <t>CITY, STATE, ZIP:</t>
  </si>
  <si>
    <t>PROVIDER MAILING ADDRESS:</t>
  </si>
  <si>
    <t>HOME OFFICE PHONE:</t>
  </si>
  <si>
    <t>ADMINISTRATOR:</t>
  </si>
  <si>
    <t>ADMINISTRATOR EMAIL:</t>
  </si>
  <si>
    <t>HOME OFFICE MAILING ADDRESS:</t>
  </si>
  <si>
    <t>HOME OFFICE CITY, STATE, ZIP:</t>
  </si>
  <si>
    <t>8. ADMINISTRATOR PHONE NUMBER</t>
  </si>
  <si>
    <t>16. CONTACT PHONE NUMBER</t>
  </si>
  <si>
    <t>11. CITY, STATE, ZIP</t>
  </si>
  <si>
    <t>PROVIDER REGION &amp; NAME:</t>
  </si>
  <si>
    <t>Agency Region &amp; Name:</t>
  </si>
  <si>
    <t>6. ADMINISTRATOR NAME</t>
  </si>
  <si>
    <t>7. ADMINISTRATOR E-MAIL</t>
  </si>
  <si>
    <t>17. CONTACT EMAIL</t>
  </si>
  <si>
    <r>
      <rPr>
        <b/>
        <sz val="12"/>
        <rFont val="Calibri"/>
        <family val="2"/>
        <scheme val="minor"/>
      </rPr>
      <t>4.</t>
    </r>
    <r>
      <rPr>
        <sz val="12"/>
        <rFont val="Calibri"/>
        <family val="2"/>
        <scheme val="minor"/>
      </rPr>
      <t xml:space="preserve"> Providers are to fill in cells that are formatted white. Cells that are formatted in yellow or grey are locked and cannot be changed. Several places throughout the cost report, providers will select from a drop down list instead of typing in their information. </t>
    </r>
    <r>
      <rPr>
        <b/>
        <sz val="12"/>
        <rFont val="Calibri"/>
        <family val="2"/>
        <scheme val="minor"/>
      </rPr>
      <t>Do not</t>
    </r>
    <r>
      <rPr>
        <sz val="12"/>
        <rFont val="Calibri"/>
        <family val="2"/>
        <scheme val="minor"/>
      </rPr>
      <t xml:space="preserve"> copy and paste while using this form.</t>
    </r>
  </si>
  <si>
    <r>
      <rPr>
        <b/>
        <sz val="12"/>
        <rFont val="Calibri"/>
        <family val="2"/>
        <scheme val="minor"/>
      </rPr>
      <t>5. Do not</t>
    </r>
    <r>
      <rPr>
        <sz val="12"/>
        <rFont val="Calibri"/>
        <family val="2"/>
        <scheme val="minor"/>
      </rPr>
      <t xml:space="preserve"> include client names, identification numbers, or identifying employee information in the cost report. If you use the optional form, Schedule H - Rate History, </t>
    </r>
    <r>
      <rPr>
        <b/>
        <sz val="12"/>
        <rFont val="Calibri"/>
        <family val="2"/>
        <scheme val="minor"/>
      </rPr>
      <t>do not</t>
    </r>
    <r>
      <rPr>
        <sz val="12"/>
        <rFont val="Calibri"/>
        <family val="2"/>
        <scheme val="minor"/>
      </rPr>
      <t xml:space="preserve"> submit it with your cost report. This form, once complete, will list client names and identification numbers. The form is a separate file from the cost report template and providers have the option of using it to complete their cost report. Providers that choose to use this optional form will need to enter the necessary information throughout the year using their Exhibit C's and COCA's.</t>
    </r>
  </si>
  <si>
    <r>
      <rPr>
        <b/>
        <sz val="12"/>
        <rFont val="Calibri"/>
        <family val="2"/>
        <scheme val="minor"/>
      </rPr>
      <t>7.</t>
    </r>
    <r>
      <rPr>
        <sz val="12"/>
        <rFont val="Calibri"/>
        <family val="2"/>
        <scheme val="minor"/>
      </rPr>
      <t xml:space="preserve"> On Schedule C, non-ISS Expenses, agencies are no longer able to allocate expenses between contracted, non-contracted, and administrative expenses. Agencies that need to allocate non-ISS costs will need to do so outside of the cost report. Providers can use the optional Schedule I - Allocations, to allocate expenses that are no longer able to be done within the cost report. </t>
    </r>
  </si>
  <si>
    <r>
      <rPr>
        <b/>
        <sz val="12"/>
        <rFont val="Calibri"/>
        <family val="2"/>
        <scheme val="minor"/>
      </rPr>
      <t>8.</t>
    </r>
    <r>
      <rPr>
        <sz val="12"/>
        <rFont val="Calibri"/>
        <family val="2"/>
        <scheme val="minor"/>
      </rPr>
      <t xml:space="preserve"> Review the report before submitting to ensure all required information is both accurate and complete. It is also recommended to print preview before printing as some printers allow for different margins or use slightly different font sizes that may cause schedules to not fit as they were designed.</t>
    </r>
  </si>
  <si>
    <t>2S - Hershey Housing</t>
  </si>
  <si>
    <t>Number of ISS staff and authorized ISS purchased service staff who left or had their employment/contract terminated:</t>
  </si>
  <si>
    <t>The schedule(s) will be reviewed by the rate analyst to ensure the Agency is reporting contracts, programs, and locations separately. 
Any cost reports found to be incomplete will be returned to the agency for correction.</t>
  </si>
  <si>
    <t>Situation is worse than previous six months (Harder to recruit)</t>
  </si>
  <si>
    <t>Some improvement from previous six months (Easier to recruit)</t>
  </si>
  <si>
    <t>Definite improvement from previous six months (Much easier to recruit)</t>
  </si>
  <si>
    <t>No difference from previous six months</t>
  </si>
  <si>
    <t>Turnover</t>
  </si>
  <si>
    <t>ISS POSITION TYPE (exclude any positions that are being paid at a negotiated/exceptional rate)</t>
  </si>
  <si>
    <t>a. Total ISS Staff who left/or had their employment terminated during the Calendar Year (Col. 6.1 + Col. 6.4 - Col. 6.2)</t>
  </si>
  <si>
    <t>PROGRAM MANAGERS (supervisors of 1st line supervisor)</t>
  </si>
  <si>
    <t>Name (Person Completing Schedule):</t>
  </si>
  <si>
    <t>Title (Person Completing Schedule):</t>
  </si>
  <si>
    <t xml:space="preserve"> Yes or No</t>
  </si>
  <si>
    <t>1st LINE SUPERVISOR</t>
  </si>
  <si>
    <t>1st LINE SUPERVISORS (supervisors of DSPs)</t>
  </si>
  <si>
    <t>1st LINE SUPERVISORS</t>
  </si>
  <si>
    <t>3S - Harbor Alternative Living Association (HALA)</t>
  </si>
  <si>
    <t>3S - Kitsap Tenant Support Services (KTSS)</t>
  </si>
  <si>
    <t>ISS GROSS PAYROLL FOR STAFF (REGULAR TIME)</t>
  </si>
  <si>
    <t>ADMINISTRATIVE/ NON-ISS GROSS PAYROLL FOR STAFF (REGULAR TIME)</t>
  </si>
  <si>
    <t>1N - Ambitions Accendo</t>
  </si>
  <si>
    <r>
      <t xml:space="preserve">In addition to wages, does your agency provide benefits to ISS staff?
</t>
    </r>
    <r>
      <rPr>
        <b/>
        <sz val="14"/>
        <color rgb="FFFF0000"/>
        <rFont val="Calibri"/>
        <family val="2"/>
        <scheme val="minor"/>
      </rPr>
      <t>Select yes or no from drop down list</t>
    </r>
  </si>
  <si>
    <r>
      <t xml:space="preserve">*SPECIALISTS 
</t>
    </r>
    <r>
      <rPr>
        <b/>
        <sz val="11"/>
        <rFont val="Calibri"/>
        <family val="2"/>
        <scheme val="minor"/>
      </rPr>
      <t>(recreation, behavioral, or staff trainers, QA, financial, medical coordinators, etc.)</t>
    </r>
  </si>
  <si>
    <t>DOES THE AGENCY PAY B&amp;O TAXES TO THE DEPARTMENT OF REVENUE?</t>
  </si>
  <si>
    <t>IS THE AGENCY A NON-PROFIT ORGANIZATION</t>
  </si>
  <si>
    <t>ARE ISS ACCRUALS CLAIMED ON SCHEDULE B?</t>
  </si>
  <si>
    <t>DOES THE AGENCY PAY CITY B&amp;O TAXES? IF YES, SELECT CITY</t>
  </si>
  <si>
    <t>B&amp;O CITY</t>
  </si>
  <si>
    <t>Aberdeen</t>
  </si>
  <si>
    <t>Algona</t>
  </si>
  <si>
    <t>Auburn</t>
  </si>
  <si>
    <t>Bainbridge Island</t>
  </si>
  <si>
    <t>Bellevue</t>
  </si>
  <si>
    <t>Bellingham</t>
  </si>
  <si>
    <t>Blaine</t>
  </si>
  <si>
    <t>Bremerton</t>
  </si>
  <si>
    <t>Burien</t>
  </si>
  <si>
    <t>Burlington</t>
  </si>
  <si>
    <t>Cosmopolis</t>
  </si>
  <si>
    <t>Darrington</t>
  </si>
  <si>
    <t>Des Moines</t>
  </si>
  <si>
    <t>DuPont</t>
  </si>
  <si>
    <t>Everett</t>
  </si>
  <si>
    <t>Everson</t>
  </si>
  <si>
    <t>Granite Falls</t>
  </si>
  <si>
    <t>Hoquiam</t>
  </si>
  <si>
    <t>Ilwaco</t>
  </si>
  <si>
    <t>Issaquah</t>
  </si>
  <si>
    <t>Kelso</t>
  </si>
  <si>
    <t>Kenmore</t>
  </si>
  <si>
    <t>Kent</t>
  </si>
  <si>
    <t>Lacey</t>
  </si>
  <si>
    <t>Lake Forest Park</t>
  </si>
  <si>
    <t>Long Beach</t>
  </si>
  <si>
    <t>Longview</t>
  </si>
  <si>
    <t>Lyman</t>
  </si>
  <si>
    <t>Mercer Island</t>
  </si>
  <si>
    <t>North Bend</t>
  </si>
  <si>
    <t>Ocean Shores</t>
  </si>
  <si>
    <t>Olympia</t>
  </si>
  <si>
    <t>Pacific</t>
  </si>
  <si>
    <t>Port Townsend</t>
  </si>
  <si>
    <t>Rainier</t>
  </si>
  <si>
    <t>Raymond</t>
  </si>
  <si>
    <t>Renton</t>
  </si>
  <si>
    <t>Roy</t>
  </si>
  <si>
    <t>Ruston</t>
  </si>
  <si>
    <t>Seattle</t>
  </si>
  <si>
    <t>Shelton</t>
  </si>
  <si>
    <t>Shoreline</t>
  </si>
  <si>
    <t>Snoqualmie</t>
  </si>
  <si>
    <t>South Bend</t>
  </si>
  <si>
    <t>Tacoma</t>
  </si>
  <si>
    <t>Tenino</t>
  </si>
  <si>
    <t>Tumwater</t>
  </si>
  <si>
    <t>Westport</t>
  </si>
  <si>
    <t>Yelm</t>
  </si>
  <si>
    <t>effective 1/1/22</t>
  </si>
  <si>
    <t>REGION:</t>
  </si>
  <si>
    <t>NUMBER OF CLIENTS (SCH H)</t>
  </si>
  <si>
    <t>NUMBER OF CLIENTS (SCH H CLIENT DAYS/365)</t>
  </si>
  <si>
    <t>LINE 1</t>
  </si>
  <si>
    <t>LINE 2</t>
  </si>
  <si>
    <t>LINE 3</t>
  </si>
  <si>
    <t>LINE 4</t>
  </si>
  <si>
    <t>REG WAGES</t>
  </si>
  <si>
    <t>1/3 OT WAGES</t>
  </si>
  <si>
    <t>2/3 OT WAGES</t>
  </si>
  <si>
    <t>Working ISS Expenses</t>
  </si>
  <si>
    <t>SCHEDULE B LINE/ROW</t>
  </si>
  <si>
    <t>OTHER WAGES</t>
  </si>
  <si>
    <t>SCHEDULE B, COLUMN S</t>
  </si>
  <si>
    <t>3N - Dungarvin Pierce</t>
  </si>
  <si>
    <t>1N - LMK</t>
  </si>
  <si>
    <t>2N - Service Alternatives</t>
  </si>
  <si>
    <t>2N - Dungarvin</t>
  </si>
  <si>
    <t>3N - Ambitions</t>
  </si>
  <si>
    <t>3N - Group Action for Peninsula People (GAPP)</t>
  </si>
  <si>
    <t>3N - Kitsap Tenant Support Services (KTSS)</t>
  </si>
  <si>
    <t>3N - NW Services for Independent Living (NWSIL)</t>
  </si>
  <si>
    <t>3N - Service Alternatives</t>
  </si>
  <si>
    <t>3S - Twin Harbors Group Home</t>
  </si>
  <si>
    <t>3S - Reside Residential</t>
  </si>
  <si>
    <t>NUMBER OF CLIENTS (SCH E)</t>
  </si>
  <si>
    <t>REGRESSION TABLE AVERAGE FTE'S (SCH B)</t>
  </si>
  <si>
    <t>NUMBER OF STAFF (BEG&amp;END/2) (SCH E)</t>
  </si>
  <si>
    <t>1N - Alpha Supported Living</t>
  </si>
  <si>
    <t>1N - Ambitions - Moses Lake, Wenatchee, Omak</t>
  </si>
  <si>
    <t>1N - Hope Human Services - Spokane</t>
  </si>
  <si>
    <t>1N - Grant County Developmental Disabilities</t>
  </si>
  <si>
    <t>1N - ResCare - Spokane</t>
  </si>
  <si>
    <t>1N - Sails - Spokane</t>
  </si>
  <si>
    <t>1N - Sycamore Glen</t>
  </si>
  <si>
    <t>1S - Ambitions - Ellensburg</t>
  </si>
  <si>
    <t>1S - Kittitas Interactive Management - Yakima</t>
  </si>
  <si>
    <t>1S - Reach Supported Living - Walla Walla</t>
  </si>
  <si>
    <t>1S - Reach Supported Living - Yakima</t>
  </si>
  <si>
    <t>2N - Ambitions - Whatcom</t>
  </si>
  <si>
    <t xml:space="preserve">2N - La Casa De Esperanza </t>
  </si>
  <si>
    <t>2N - Sails</t>
  </si>
  <si>
    <t>2S - Banchero Friends Services</t>
  </si>
  <si>
    <t>2S - Sails</t>
  </si>
  <si>
    <t>3N - Mygumah Health Supported Living</t>
  </si>
  <si>
    <t>3S - Dungarvin - Clark</t>
  </si>
  <si>
    <t>3S - Dungarvin - Thurston</t>
  </si>
  <si>
    <t>2N - Your Life Your Choice Homecare</t>
  </si>
  <si>
    <t>1S - Independent Living Options</t>
  </si>
  <si>
    <t>SUB TOTAL</t>
  </si>
  <si>
    <t>TOTAL</t>
  </si>
  <si>
    <t>Total Staff by Length of Time
 (Total Lines 11 thru 13)</t>
  </si>
  <si>
    <r>
      <rPr>
        <b/>
        <sz val="12"/>
        <rFont val="Calibri"/>
        <family val="2"/>
        <scheme val="minor"/>
      </rPr>
      <t>9.</t>
    </r>
    <r>
      <rPr>
        <sz val="12"/>
        <rFont val="Calibri"/>
        <family val="2"/>
        <scheme val="minor"/>
      </rPr>
      <t xml:space="preserve"> On Schedule A, please include your current contact information for your agency and the cost report preparer, including email addresses. Be sure to list the Administrator, as well as the Federal ID Number(s).</t>
    </r>
  </si>
  <si>
    <r>
      <rPr>
        <b/>
        <sz val="11"/>
        <rFont val="Calibri"/>
        <family val="2"/>
        <scheme val="minor"/>
      </rPr>
      <t xml:space="preserve">5. </t>
    </r>
    <r>
      <rPr>
        <sz val="11"/>
        <rFont val="Calibri"/>
        <family val="2"/>
        <scheme val="minor"/>
      </rPr>
      <t xml:space="preserve">Currently how many employees who work in Supported Living (SL), Group Home (GH), or Group Training Home (GTH) are on your company provided health insurance plan? Please provide one number for all types of services - add them all together whether your company provides coverage for them separately or accounts for them separately. 
</t>
    </r>
    <r>
      <rPr>
        <sz val="11"/>
        <color rgb="FFFF0000"/>
        <rFont val="Calibri"/>
        <family val="2"/>
        <scheme val="minor"/>
      </rPr>
      <t>**This is for health insurance - do not include dental or other services (such as an Employee Assistance Plan (EAP), life insurance, disability insurance etc). Do not include coverage for employees who primarily work in other streams of revenue - private pay, home care, community access, supported employment etc.</t>
    </r>
    <r>
      <rPr>
        <sz val="11"/>
        <rFont val="Calibri"/>
        <family val="2"/>
        <scheme val="minor"/>
      </rPr>
      <t xml:space="preserve"> </t>
    </r>
  </si>
  <si>
    <r>
      <rPr>
        <b/>
        <sz val="11"/>
        <rFont val="Calibri"/>
        <family val="2"/>
        <scheme val="minor"/>
      </rPr>
      <t>13.</t>
    </r>
    <r>
      <rPr>
        <sz val="11"/>
        <rFont val="Calibri"/>
        <family val="2"/>
        <scheme val="minor"/>
      </rPr>
      <t xml:space="preserve"> How many clients does your company serve in SL, GH, and/or GTH? Please add all numbers together and provide one number for all clients served in all programs.</t>
    </r>
  </si>
  <si>
    <t>2S - Supportive Living NW</t>
  </si>
  <si>
    <t>County</t>
  </si>
  <si>
    <t>MSA, Non MSA, King</t>
  </si>
  <si>
    <t>Adams</t>
  </si>
  <si>
    <t>Asotin</t>
  </si>
  <si>
    <t>Benton</t>
  </si>
  <si>
    <t>Chelan</t>
  </si>
  <si>
    <t>Clallam</t>
  </si>
  <si>
    <t>Columbia</t>
  </si>
  <si>
    <t>Cowlitz</t>
  </si>
  <si>
    <t>Douglas</t>
  </si>
  <si>
    <t>Ferry</t>
  </si>
  <si>
    <t>Franklin</t>
  </si>
  <si>
    <t>Garfield</t>
  </si>
  <si>
    <t>Grant</t>
  </si>
  <si>
    <t>Grays Harbor</t>
  </si>
  <si>
    <t>Island</t>
  </si>
  <si>
    <t>Jefferson</t>
  </si>
  <si>
    <t>King</t>
  </si>
  <si>
    <t>Kitsap</t>
  </si>
  <si>
    <t>Kittitas</t>
  </si>
  <si>
    <t>Klickitat</t>
  </si>
  <si>
    <t>Lewis</t>
  </si>
  <si>
    <t>Lincoln</t>
  </si>
  <si>
    <t>Mason</t>
  </si>
  <si>
    <t>Okanogan</t>
  </si>
  <si>
    <t>Pend Oreille</t>
  </si>
  <si>
    <t>San Juan</t>
  </si>
  <si>
    <t>Skagit</t>
  </si>
  <si>
    <t>Skamania</t>
  </si>
  <si>
    <t>Snohomish</t>
  </si>
  <si>
    <t>Spokane</t>
  </si>
  <si>
    <t>Stevens</t>
  </si>
  <si>
    <t>Wahkiakum</t>
  </si>
  <si>
    <t>Walla Walla</t>
  </si>
  <si>
    <t>Whatcom</t>
  </si>
  <si>
    <t>Whitman</t>
  </si>
  <si>
    <t>Yakima</t>
  </si>
  <si>
    <t>Number of ISS staff needed for full employment (no positions available)</t>
  </si>
  <si>
    <t>STAFF OTHER ISS WAGES  (BONUS/COVID)</t>
  </si>
  <si>
    <t>ADMINISTRATOR OTHER ISS WAGES (BONUS/COVID)</t>
  </si>
  <si>
    <t>STAFF ISS WORKING WAGES</t>
  </si>
  <si>
    <t>ADMINISTRATOR ISS WORKING WAGES</t>
  </si>
  <si>
    <t>STAFF ISS NON-WORKING WAGES</t>
  </si>
  <si>
    <t>ADMINISTRATOR ISS NON-WORKING WAGES</t>
  </si>
  <si>
    <t>YEAR:</t>
  </si>
  <si>
    <t>ISS &amp; PROFESSIONAL SERVICES STAFF (CONTRACTED ISS JOB DUTIES 51% OR GREATER)</t>
  </si>
  <si>
    <t>ISS/PROFESSIONAL SERVICES &amp; ADMINISTRATIVE/NON-CONTRACTED STAFF (CONTRACTED ISS JOB DUTIES 50% OR LESS &amp; ALSO PERFORMS NON-CONTRACTED AND/OR ADMINSTRATIVE WORK)</t>
  </si>
  <si>
    <t>Average Days to Fill</t>
  </si>
  <si>
    <t>NON-WORKING ISS</t>
  </si>
  <si>
    <t>Non-Working Calculations</t>
  </si>
  <si>
    <t>AGENCY TYPE</t>
  </si>
  <si>
    <t>1N - New Journey's Support Services</t>
  </si>
  <si>
    <t>2S - CARR Supported Living - King (Sails)</t>
  </si>
  <si>
    <t>3S - CARR - Thurston (Sails)</t>
  </si>
  <si>
    <t>3S - CARR - Clark (Sails)</t>
  </si>
  <si>
    <t>1. Review all cost report schedules (A-H) and resulting settlement for accuracy, completeness, &amp; reasonableness
2. Verify the correct cost report template version is used
3. Verify agencies opening &amp; closing Sch B data is within periods of operation
4. Confirm the following:
     a) Schedule G, Line 4, Column C equals Schedule H, cell Y2 plus AA2
     b) Schedule G, Line 15, Column C equals Schedule H, cell Z2
     c) Schedule G, Lines 5 + 6 + 7 equals "Other Codes" tab procedure codes SA452 plus SA453 (Nurse Delegation)
     d) Schedule G, Lines 8 + 9 + 10 equals "Other Codes" tab procedure codes SA719 plus SA725 (Staff Add On)
5. Evaluate/examine all ISS payroll review analysis summary files for accuracy, completeness, &amp; reasonableness</t>
  </si>
  <si>
    <t>3S - Columbia Cove Group Home</t>
  </si>
  <si>
    <r>
      <rPr>
        <b/>
        <sz val="12"/>
        <rFont val="Calibri"/>
        <family val="2"/>
        <scheme val="minor"/>
      </rPr>
      <t>6.</t>
    </r>
    <r>
      <rPr>
        <sz val="12"/>
        <rFont val="Calibri"/>
        <family val="2"/>
        <scheme val="minor"/>
      </rPr>
      <t xml:space="preserve"> On Schedule B, ISS Payroll Expenses, providers must report all payroll costs for staff and eligible Administrators (row 2-4) that work both contracted &amp; non-contracted business in an ISS/direct care and/or Administrative capacity to allocate employer paid taxes and benefits, and to determine the percentage of Administrator compensation that can be claimed as ISS, if eligible. </t>
    </r>
  </si>
  <si>
    <t>david.carter@dshs.wa.gov</t>
  </si>
  <si>
    <t>(360) 725-3202</t>
  </si>
  <si>
    <t>If yes to question 6a, do you allocate administrative and program overhead costs?</t>
  </si>
  <si>
    <t>*If you answered "Other Method" for question 6c please describe your agencies allocation method in the box below:</t>
  </si>
  <si>
    <t>1N - Sycamore Glen - Spokane</t>
  </si>
  <si>
    <t>1N - Community Concept</t>
  </si>
  <si>
    <t>3S - Saquoya's Supported Living</t>
  </si>
  <si>
    <t>1N - Merry Glen</t>
  </si>
  <si>
    <t>2S - Kam Kare</t>
  </si>
  <si>
    <t>1N - Integrity Supported Living</t>
  </si>
  <si>
    <t>DSHS/DDA Administrator Regression Table (Rev. 8/2024)</t>
  </si>
  <si>
    <r>
      <t xml:space="preserve">3. </t>
    </r>
    <r>
      <rPr>
        <sz val="12"/>
        <rFont val="Calibri"/>
        <family val="2"/>
        <scheme val="minor"/>
      </rPr>
      <t xml:space="preserve">The completed cost report must be submitted in excel format using the 08/2024 revised cost report template. The cost report schedules (A, B, C, D, E, F, &amp; G) are all in a single file. The completed report is to be emailed to both your resource manager and rate analyst (see below for rate analyst). The department does not accept Cost Report templates from previous years. The current year cost report templates and related materials are available on the web. In addition, cost reports received in PDF or by mail cannot be accepted; only the signed Schedule A is to be scanned as PDF and attached to the email submitting the cost report. Schedule A will need to be recertified each time a cost report or revised cost report is submitted. </t>
    </r>
  </si>
  <si>
    <t>Michelle Andis, Analyst - Regions 2N &amp; 3N (A-L)</t>
  </si>
  <si>
    <t>David Carter, Analyst - Region 2S &amp; RHC</t>
  </si>
  <si>
    <t>Tod Johnson, Analyst - Region 1 &amp; SOLA</t>
  </si>
  <si>
    <t>michelle.andis@dshs.wa.gov</t>
  </si>
  <si>
    <t>Tammy Paulk, Analyst - Regions 3S, 3N (M-Z), &amp; SRH</t>
  </si>
  <si>
    <r>
      <rPr>
        <b/>
        <sz val="12"/>
        <rFont val="Calibri"/>
        <family val="2"/>
        <scheme val="minor"/>
      </rPr>
      <t>2.</t>
    </r>
    <r>
      <rPr>
        <sz val="12"/>
        <rFont val="Calibri"/>
        <family val="2"/>
        <scheme val="minor"/>
      </rPr>
      <t xml:space="preserve"> It is recommended that the cost report preparer refer to the cost reporting instructions, DDA policy 6.04, PowerPoint Presentation and template samples while completing their cost report.</t>
    </r>
  </si>
  <si>
    <t>MODIS Upload &amp; Redacted File</t>
  </si>
  <si>
    <t>Upload a copy of the cost report settlement file to MODIS and create and save a redacted copy of the settlement for the public disclosure folder.</t>
  </si>
  <si>
    <t>DSHS/DDA Schedule A (Rev. 08/2024)</t>
  </si>
  <si>
    <t>DSHS/DDA Schedule B (Rev. 08/2024)</t>
  </si>
  <si>
    <t>DSHS/DDA Schedule C (Rev. 08/2024)</t>
  </si>
  <si>
    <r>
      <t xml:space="preserve">State Payments/Reimbursements for ISS/DSHS Clients </t>
    </r>
    <r>
      <rPr>
        <sz val="10"/>
        <color rgb="FFFF0000"/>
        <rFont val="Calibri"/>
        <family val="2"/>
        <scheme val="minor"/>
      </rPr>
      <t>(Total Daily Rate)</t>
    </r>
    <r>
      <rPr>
        <sz val="10"/>
        <rFont val="Calibri"/>
        <family val="2"/>
        <scheme val="minor"/>
      </rPr>
      <t>, ISS/DSHS Client Participation, Prior Years Settlements Deducted from State Payments, Non DSHS Client Payments</t>
    </r>
  </si>
  <si>
    <t>Summer Programs, Client Evaluation, &amp; Non-DSHS Revenue</t>
  </si>
  <si>
    <r>
      <rPr>
        <b/>
        <sz val="16"/>
        <color rgb="FFFF0000"/>
        <rFont val="Calibri"/>
        <family val="2"/>
        <scheme val="minor"/>
      </rPr>
      <t>IMPORTANT, PLEASE READ</t>
    </r>
    <r>
      <rPr>
        <b/>
        <sz val="16"/>
        <color rgb="FF0070C0"/>
        <rFont val="Calibri"/>
        <family val="2"/>
        <scheme val="minor"/>
      </rPr>
      <t xml:space="preserve"> before completing schedule:
</t>
    </r>
    <r>
      <rPr>
        <b/>
        <sz val="16"/>
        <color theme="1"/>
        <rFont val="Calibri"/>
        <family val="2"/>
        <scheme val="minor"/>
      </rPr>
      <t xml:space="preserve">COMPLETE A SEPARATE SCHEDULE FOR EACH LOCATION BY: PROGRAM TYPE, CITY, AND COUNTY 
FOR ADDITIONAL COPIES OF SCHEDULE E CONTACT YOUR AGENCY'S RATE ANALYST </t>
    </r>
    <r>
      <rPr>
        <b/>
        <sz val="16"/>
        <color rgb="FF0070C0"/>
        <rFont val="Calibri"/>
        <family val="2"/>
        <scheme val="minor"/>
      </rPr>
      <t xml:space="preserve">
</t>
    </r>
    <r>
      <rPr>
        <b/>
        <sz val="16"/>
        <color rgb="FFFF0000"/>
        <rFont val="Calibri"/>
        <family val="2"/>
        <scheme val="minor"/>
      </rPr>
      <t>Reporting Periods: January 1, 2025 to June 30, 2025 &amp; July 1, 2025 to December 31, 2025 (Semiannual Year, 12 months, 2025)</t>
    </r>
    <r>
      <rPr>
        <b/>
        <sz val="16"/>
        <color rgb="FF0070C0"/>
        <rFont val="Calibri"/>
        <family val="2"/>
        <scheme val="minor"/>
      </rPr>
      <t xml:space="preserve">                                                                                                                                                                                                                                                                                                                                                                                                                                                                                                                                                                                                                                                     </t>
    </r>
  </si>
  <si>
    <t>Number of ISS staff (Full-time, Part-time, and authorized purchased ISS staff services) on January 1st, 2025</t>
  </si>
  <si>
    <t>Number of ISS staff (Full-time, Part-time, and authorized purchased ISS staff services) on December 31, 2025</t>
  </si>
  <si>
    <t xml:space="preserve">  a. Number of ISS staff hired, Jan. 1, 2025 - June 30, 2025</t>
  </si>
  <si>
    <t>b. Number of ISS staff hired, July 1, 2025 - Dec. 31, 2025</t>
  </si>
  <si>
    <t>b. (Six Months) 
Jan 1, 2025 to June 30, 2025</t>
  </si>
  <si>
    <t>c. (Six Months) 
July 1, 2025 to Dec. 31, 2025 (Col. 6.5a - Col. 6.5b)</t>
  </si>
  <si>
    <t>Number of vacancies on Dec 31, 2025</t>
  </si>
  <si>
    <t>ISS Staff Turnover percentage, Jan. 1, 2025 - June 30, 2025</t>
  </si>
  <si>
    <t>ISS Staff Turnover percentage, July 1, 2025 - Dec. 31, 2025</t>
  </si>
  <si>
    <t>ISS Staff Turnover percentage, Calendar Year (Jan. 1, 2025 - Dec. 31, 2025)</t>
  </si>
  <si>
    <t>Starting wage for this type of position within your agency 1/1/25-6/30/25 (Hourly Rate)</t>
  </si>
  <si>
    <t>What is the average wage for this type of position after two years of employment 1/1/25-6/30/25 (Hourly Rate)</t>
  </si>
  <si>
    <t xml:space="preserve"> Starting wage for this type of position within your agency 7/1/25-12/31/25  (Hourly Rate)</t>
  </si>
  <si>
    <t>What is the average wage for this type of position after two years of employment 7/1/25-12/31/25 (Hourly Rate)</t>
  </si>
  <si>
    <t>Length of Time with your Agency as of 12/31/2025</t>
  </si>
  <si>
    <t>DSHS/DDA Schedule E (Rev. 08/2024)</t>
  </si>
  <si>
    <t>DSHS/DDA Schedule D (Rev. 08/2024)</t>
  </si>
  <si>
    <t>ISS Staff Turnover percentage, Calendar Year (Jan.1, 2024-Dec. 31, 2025)</t>
  </si>
  <si>
    <t>Reporting Period: Dececmber 1, 2025  to  December 31, 2025 (One Month)</t>
  </si>
  <si>
    <r>
      <rPr>
        <b/>
        <sz val="11"/>
        <rFont val="Calibri"/>
        <family val="2"/>
        <scheme val="minor"/>
      </rPr>
      <t>9.</t>
    </r>
    <r>
      <rPr>
        <sz val="11"/>
        <rFont val="Calibri"/>
        <family val="2"/>
        <scheme val="minor"/>
      </rPr>
      <t xml:space="preserve"> Currently how many employees have waived your company provided health insurance? (2025)</t>
    </r>
  </si>
  <si>
    <r>
      <rPr>
        <b/>
        <sz val="11"/>
        <rFont val="Calibri"/>
        <family val="2"/>
        <scheme val="minor"/>
      </rPr>
      <t>10.</t>
    </r>
    <r>
      <rPr>
        <sz val="11"/>
        <rFont val="Calibri"/>
        <family val="2"/>
        <scheme val="minor"/>
      </rPr>
      <t xml:space="preserve"> Taking into account your answers to question #4, #7 and #8; how many employees do you estimate will be enrolled in your company provided health insurance plan in 2026 to ensure compliance with the ACA? What is the total amount of enrollees you anticipate will be on your plan. (Not 2025)</t>
    </r>
  </si>
  <si>
    <r>
      <rPr>
        <b/>
        <sz val="11"/>
        <rFont val="Calibri"/>
        <family val="2"/>
        <scheme val="minor"/>
      </rPr>
      <t>11.</t>
    </r>
    <r>
      <rPr>
        <sz val="11"/>
        <rFont val="Calibri"/>
        <family val="2"/>
        <scheme val="minor"/>
      </rPr>
      <t xml:space="preserve"> Over a five year period what has been the percentage per employee (per subscriber) premium increase on your company provided health insurance? Please select a consecutive five year period, 2020 to 2024 or 2021 to 2025. Please represent this number as a percentage based on a per employee/subscriber cost increase from the prior year. For example: In 2024 the premium per employee was $100 and then increased to $150 in 2025; in 2025 you had a 50% increase in your per employee/subscriber premium costs.</t>
    </r>
  </si>
  <si>
    <t>DSHS/DDA Schedule F (Rev. 08/2024)</t>
  </si>
  <si>
    <t>DSHS/DDA Schedule G ISS Settlement (Rev. 08/2024)</t>
  </si>
  <si>
    <t>(253) 725-2498</t>
  </si>
  <si>
    <t>1S - D.I.C.E. Community Residential Services</t>
  </si>
  <si>
    <t>2S - Ablelight</t>
  </si>
  <si>
    <t>2S - Clear In Home Care</t>
  </si>
  <si>
    <t>3N - Reverent Supported Living</t>
  </si>
  <si>
    <t xml:space="preserve">The schedule(s) will be reviewed by the rate analyst to ensure the Agency is reporting contracts, programs, and locations separately. 
Any cost reports found to be incomplete will be returned to the agency for correction. </t>
  </si>
  <si>
    <t>As required by the Legislature in ESSB 5950 §203(1)(i).</t>
  </si>
  <si>
    <t>3S - Linden House</t>
  </si>
  <si>
    <t>1: Agency Information</t>
  </si>
  <si>
    <t>3: Client Information</t>
  </si>
  <si>
    <t>4: Employee Benefits</t>
  </si>
  <si>
    <t>6. Staffing Information - 1A (Turnover) - 1  Number of ISS staff (full time, part time, and authorized purchased ISS staff services) on January 1st, 2023</t>
  </si>
  <si>
    <t>6. Staffing Information - 1A (Turnover) - 2  Number of ISS staff (full time, part time, and authorized purchased ISS staff services) on December 31, 2023</t>
  </si>
  <si>
    <t>6. Staffing Information - 1A (Turnover) - 3  Number of ISS staff needed for full employment on December 31st, 2023</t>
  </si>
  <si>
    <t>6. Staffing Information - 1A (Turnover) - 4 a. Number of ISS Staff Hired 1/1/2023-6/30/2023</t>
  </si>
  <si>
    <t>6. Staffing Information - 1A (Turnover) - 4 b. Number of ISS Staff Hired 7/1/2023-12/31/2023</t>
  </si>
  <si>
    <t>6. Staffing Information - 1A (Turnover) - 5 a. Total Number of ISS Staff left/terminated 1/1/2023-12/31/2023</t>
  </si>
  <si>
    <t>6. Staffing Information - 1A (Turnover) - 5 b. Number of ISS Staff left/terminated 1/1/2023-6/30/2023</t>
  </si>
  <si>
    <t>6. Staffing Information - 1A (Turnover) - 5 c. Total Number of ISS Staff left/terminated 7/1/2023-12/31/2023</t>
  </si>
  <si>
    <t>6. Staffing Information - 1A (Turnover) - 5 d. Number of ISS Staff left/terminated within 90 days of hiring date</t>
  </si>
  <si>
    <t>6. Staffing Information - 1A (Turnover) - 6 . Total Number of Vacancies on 12/31/2023</t>
  </si>
  <si>
    <t>6. Staffing Information - 1A (Turnover) - 7 Turnover-  ISS Staff Turnover Percentage 1/1/2023-6/30/2023</t>
  </si>
  <si>
    <t>6. Staffing Information - 1A (Turnover) - 7 Turnover - ISS Staff Turnover Percentage 7/1/2023-12/31/2023</t>
  </si>
  <si>
    <t>6. Staffing Information - 1A (Turnover) - 7 Turnover-  ISS Staff Turnover Percentage 1/1/2023-12/31/2023</t>
  </si>
  <si>
    <t>6. Staffing Information - 1A (Turnover) - 8 Average Number of Days to fill vacant positions</t>
  </si>
  <si>
    <t>6. Staffing Information - 1B (Wages) -  Starting Wage  1/1/2023-6/30-2023</t>
  </si>
  <si>
    <t>6. Staffing Information - 1B (Wages) - Average Wage after two years of employment 1/1/2023-6/30/2023</t>
  </si>
  <si>
    <t>6. Staffing Information - 1B (Wages) -  Starting Wage  7/1/2023-12/31-2023</t>
  </si>
  <si>
    <t>6. Staffing Information - 1B (Wages) - Average Wage after two years of employment 7/1/2023-12/31/2023</t>
  </si>
  <si>
    <t>6. Staffing Information - 1C Retention - Length of Time with Agency as of 12/31/2023 (Current Staff)</t>
  </si>
  <si>
    <t>6. Staffing Information - 1C Retention - Length of Time with Agency as of 12/31/2023 (Staff Who Left)</t>
  </si>
  <si>
    <t>Program Name</t>
  </si>
  <si>
    <t>City</t>
  </si>
  <si>
    <t>Service Area</t>
  </si>
  <si>
    <t>Average Monthly Count of Clients</t>
  </si>
  <si>
    <r>
      <t xml:space="preserve">*SPECIALISTS 
</t>
    </r>
    <r>
      <rPr>
        <sz val="11"/>
        <rFont val="Calibri"/>
        <family val="2"/>
        <scheme val="minor"/>
      </rPr>
      <t>(recreation, behavioral, or staff trainers, QA, financial, medical coordinators, etc.)</t>
    </r>
  </si>
  <si>
    <t>Total Staff by Length of Time
 (Total Lines 7 thru 9)</t>
  </si>
  <si>
    <t>Schedule E -1</t>
  </si>
  <si>
    <t>Schedule E -2</t>
  </si>
  <si>
    <t>Schedule E -3</t>
  </si>
  <si>
    <t>Schedule E -4</t>
  </si>
  <si>
    <t>Cost Report</t>
  </si>
  <si>
    <t>Recruitment Option</t>
  </si>
  <si>
    <r>
      <t xml:space="preserve">
Difference in recruiting new staff from 1/1/2025 - 6/30/2025?
</t>
    </r>
    <r>
      <rPr>
        <b/>
        <sz val="16"/>
        <color rgb="FFFF0000"/>
        <rFont val="Calibri"/>
        <family val="2"/>
        <scheme val="minor"/>
      </rPr>
      <t>(Only select positions that apply)</t>
    </r>
  </si>
  <si>
    <r>
      <t xml:space="preserve">
Difference in recruiting new staff from 7/1/2025 - 12/31/2025?
</t>
    </r>
    <r>
      <rPr>
        <b/>
        <sz val="16"/>
        <color rgb="FFFF0000"/>
        <rFont val="Calibri"/>
        <family val="2"/>
        <scheme val="minor"/>
      </rPr>
      <t>(Only select positions that apply)</t>
    </r>
  </si>
  <si>
    <t>*SPECIALISTS 
(recreation, behavioral, or staff trainers, QA, financial, medical coordinators, etc.)</t>
  </si>
  <si>
    <t>5. Difference Noticed in Recruiting (First Six Months)</t>
  </si>
  <si>
    <t>5. Difference Noticed in Recruiting (Second Six Months)</t>
  </si>
  <si>
    <t xml:space="preserve">Upon initially accepting the annual cost report, email the provider requesting them to submit their ISS payroll supporting documentation for specified months/quarter and to complete the Provider Employee Data Form. 
Place all documentation received from the provider in the Payroll Verification sub-folder within the regional Cost Report and Settlement Data folder for the respective year at this location: S:\Shared_Data\Cost Reimbursement\Residential\Residential Cost Report Settlements
Using the providers source documents, compare and analyze the Provider Employee Data information to the ISS payroll detail to locate any inconsistencies and to check for reasonableness.
Using the departments standardized payroll review worksheet, analyze and compare the ISS payroll detail (source documents) to the amounts reported on Schedule B, including accruals for January and December. Supporting documentation must demonstrate how their detail ties to amounts reported on Schedule B.
Review all employees whose job duties are split between ISS and non-ISS/Admin, check for reasonableness.  
Variances over 2% must be resolved and may require a larger sample to be pulled. If a full year review is warranted, the employee W-2’s and/or ESD reports may be used for further analysis. 
Enter payroll review data, explanations, and results on the residential tracking log.
Notify DDA and section manager when the review is completed, including findings. </t>
  </si>
  <si>
    <t>Verify the correct cost report template was used, line 18
Verify the correct provider’s name and region is selected from the drop-down list
Be sure there is contact information for questions about the cost report
Verify an Administrator &amp; their contact info is listed
Verify there is a valid Federal ID Number &amp; it is formatted correctly
Revise the dates on line 18 if the agency did not operate the full reporting period
Signed certification is received in pdf format</t>
  </si>
  <si>
    <t xml:space="preserve">Verify that the appropriate reporting period is selected so formulas work properly. If the provider failed to select one the cost report must be returned for correction. If quarterly is selected only March, June, September, and December sections should have data entered. If an agency opens or closes during the year verify the payroll reported does not fall outside of periods of operation.
If an agency opens or closes during the reporting year the formula in D73 needs to have the formula revised to accommodate the number of months/quarters the agency was open during the calendar year but only if wages are reported for an administrator.
For each payroll reporting period (month/quarter) review the following:
Row 1 - Check for reasonableness: If there are wages reported in columns D &amp; E then in theory there should be amounts reported in columns O &amp; P and possibly in column L or M.
Row 2 - Check for reasonableness: Payroll reported on row 2 is for employees that perform ISS duties less than 50% of their time, so in addition to ISS payroll in columns D &amp; E verify that there is administrative or non-contracted payroll entered in columns G, H, and/or J. If a provider did not report any payroll on row 1 and only entered payroll on row 2 verify that all the payroll reported on row 2 is for employee's that work ISS and something else (i.e. administrative/non-contracted business). If there are employees that only perform contracted ISS included on row 2 the report will need to be returned for correction. If there are wages reported in columns D &amp; E then in theory there should be amounts reported in columns O &amp; P and possibly in column L or M.
Row 3 - Check for reasonableness: Payroll reported here should be for a Group Home or Group Training Home Administrator (a single employee) that performs ISS duties. The Administrator may or may not perform Administrative and or non-contracted duties, columns G, H, and/or J. If the Group Home or Group Training Home Administrator does not perform ISS then this row should be blank.
Row 4 - Check for reasonableness: Payroll reported here should be for a Supported Living or Combined SL/GH/GTH Administrator (a single employee) that performs ISS duties. The Administrator may or may not perform Administrative and or non-contracted duties, columns G, H, and/or J. If the Supported Living or Combined program Administrator does not perform ISS, then this row should be blank. If the number of clients in column C for any reporting period is more than 20 then verify that column R is zero for row 4 for that reporting period.
Every agency needs to have administrative payroll expenses - verify there is administrative payroll in cell G65 or on Schedule C, line 1.
Verify the provider reported payroll taxes in cell O65.
If cell P65 is zero, verify there are no benefits marked “Yes” on Schedule E, line 4. If there are expense in cell P65 verify that some benefits are marked “Yes” on Schedule E, line 4. If discrepancies are noted ask the provider to explain or clarify.  </t>
  </si>
  <si>
    <t>Verify provider completed questions 1-6.
3. If yes, verify a city is selected.
5. If yes, and there are amounts posted to Schedule G, lines 20-22 verify with the resource manager if purchased professional services are authorized as well as, part of the client's assessment.
6. If yes, and "Other Method" was selected in 6c, determine if the method described is reasonable.
Every agency needs to have administrative payroll expenses - verify there is administrative payroll on Schedule B, cell G65 and/or on Schedule C, line 1.
Verify expenses are reported in the correct program type column(s).
Administrative &amp; Operating Costs (Non-ISS Costs) are not settled and therefore do not need to be analyzed/reviewed.</t>
  </si>
  <si>
    <t>Question 1: Verify that the agency completed the correct number of Schedule E's (1-4) and the information entered for the program name, city, and county are accurate for each completed Schedule E.
Question 2: Verify the name, title, telephone number, and email address are entered.
Question 3: Verify the number of clients is entered and reasonable compared to Schedule H number of clients in column K on the bottom three rows of summed Schedule H data.
Question 4: Verify that each benefit has “yes” or “no” selected from the drop-down list, no benefit should be left unanswered.
Question 5: Verify there is some cells marked with an “x” here as not all positions will apply to every provider, but this section should not be blank. If there is an “x” in the first 6 six months, presumably the position should have an “x” marked for the last 6 months. 
Question 6, Section 1A: Verify there is no error messages on section 6, section 1A, column 6. Not all rows will contain data as not all providers have all these positions. Any position that has data must be complete. If any entries made result in a negative number in any yellow cells the data must be corrected. In theory, the positions with data should be same positions marked with an “x” in the previous question.
Question 6, Section 1B: Verify that wages have been entered for all four columns. Again, not all providers have all these positions so some may be blank but those containing data should relate to the positions completed in the previous two questions.
Question 6, Section 1C: Verify that the total row lines 11-13 does not have an error message.
Once the cost report has been accepted move a copy of the hidden Schedule E data pull worksheet to the relevant annual Residential Wage &amp; Turnover Results folder.</t>
  </si>
  <si>
    <t xml:space="preserve">Verify all sections are complete and reasonable.
Line 1 - verify the cell is not highlighted yellow with an error message.
Line 11 - reported as percentages
Line 12 - reported as yes or no
Line 13 - verify the number of clients reported here equals the number of clients reported on Schedule E(s) and with Schedule H number of clients in cell K2.
Once the cost report has been accepted move a copy of Schedule F to the relevant annual ACA results folder </t>
  </si>
  <si>
    <r>
      <rPr>
        <b/>
        <sz val="11"/>
        <color theme="1"/>
        <rFont val="Calibri"/>
        <family val="2"/>
        <scheme val="minor"/>
      </rPr>
      <t>Initial Review</t>
    </r>
    <r>
      <rPr>
        <sz val="11"/>
        <color theme="1"/>
        <rFont val="Calibri"/>
        <family val="2"/>
        <scheme val="minor"/>
      </rPr>
      <t xml:space="preserve">
Verify revenues are reported on row 1 and are in the correct program type column(s). Return the cost report if there are no revenues reported on row 1. Row 2 and 3 may or may not have revenue reported.
</t>
    </r>
    <r>
      <rPr>
        <b/>
        <sz val="11"/>
        <color rgb="FFFF0000"/>
        <rFont val="Calibri"/>
        <family val="2"/>
        <scheme val="minor"/>
      </rPr>
      <t>During the settlement process</t>
    </r>
    <r>
      <rPr>
        <sz val="11"/>
        <color theme="1"/>
        <rFont val="Calibri"/>
        <family val="2"/>
        <scheme val="minor"/>
      </rPr>
      <t xml:space="preserve">
Compare revenue for services provided by program, Schedule D, row 1 to the revenue calculated on Schedule H, column AJ by program type (bottom 3 rows). In theory Schedule D, row 1 revenue for services provided should be equal to or higher than Schedule H calculated revenue in column AJ. Only adjust Schedule D if the amounts reported are less than Schedule H by linking Schedule D to Schedule H, column AJ by program type. </t>
    </r>
  </si>
  <si>
    <r>
      <rPr>
        <b/>
        <sz val="11"/>
        <color theme="1"/>
        <rFont val="Calibri"/>
        <family val="2"/>
        <scheme val="minor"/>
      </rPr>
      <t>Initial Review</t>
    </r>
    <r>
      <rPr>
        <sz val="11"/>
        <color theme="1"/>
        <rFont val="Calibri"/>
        <family val="2"/>
        <scheme val="minor"/>
      </rPr>
      <t xml:space="preserve">
Most of the analysis will be done during the settlement process. For an initial review to accept the cost report there must be an amount on line 16 and if there are amounts listed on lines 20-22 confirm that an email has been sent to the resource manager to verify if purchased professional services are authorized as well as, part of the client's assessment. This is done early to ensure that an approval is received from the resource manager for the settlement process.
</t>
    </r>
    <r>
      <rPr>
        <b/>
        <sz val="11"/>
        <color theme="1"/>
        <rFont val="Calibri"/>
        <family val="2"/>
        <scheme val="minor"/>
      </rPr>
      <t xml:space="preserve">
</t>
    </r>
    <r>
      <rPr>
        <b/>
        <sz val="11"/>
        <color rgb="FFFF0000"/>
        <rFont val="Calibri"/>
        <family val="2"/>
        <scheme val="minor"/>
      </rPr>
      <t xml:space="preserve">During the settlement process
</t>
    </r>
    <r>
      <rPr>
        <b/>
        <sz val="11"/>
        <rFont val="Calibri"/>
        <family val="2"/>
        <scheme val="minor"/>
      </rPr>
      <t xml:space="preserve">Lines 1-3: 
</t>
    </r>
    <r>
      <rPr>
        <sz val="11"/>
        <rFont val="Calibri"/>
        <family val="2"/>
        <scheme val="minor"/>
      </rPr>
      <t>Use the department’s internal reconciliation of ISS reimbursements from Schedule H, columns Y &amp; AA (bottom three rows) by program type (SL, GH, &amp;/or GTH) to verify or revise the amounts reported on Schedule G, lines 1-3. Revise Schedule G, lines 1-3 by linking the incorrectly reported amounts to Schedule H, columns Y plus column AA using a formula. This section may require additional adjustments for overpayments not recouped by settlement completion date, June 30th.</t>
    </r>
    <r>
      <rPr>
        <b/>
        <sz val="11"/>
        <rFont val="Calibri"/>
        <family val="2"/>
        <scheme val="minor"/>
      </rPr>
      <t xml:space="preserve">
Lines 5-10:
</t>
    </r>
    <r>
      <rPr>
        <sz val="11"/>
        <rFont val="Calibri"/>
        <family val="2"/>
        <scheme val="minor"/>
      </rPr>
      <t>Use the department’s internal reconciliation "Other Codes" tab to verify or revise the amounts reported by the provider by program type (if possible). Payment report detail for other codes does not decipher between program types (SL, GH, &amp; GTH) but this is only an issue for combined programs. For programs that are not combined verify that the other codes reimbursed are reported under the correct program type and for the correct amount. To revise amounts reported, link Schedule G, lines 5-10 to the “other codes” amounts using a formula.</t>
    </r>
    <r>
      <rPr>
        <b/>
        <sz val="11"/>
        <rFont val="Calibri"/>
        <family val="2"/>
        <scheme val="minor"/>
      </rPr>
      <t xml:space="preserve">
Lines 12-14:
</t>
    </r>
    <r>
      <rPr>
        <sz val="11"/>
        <rFont val="Calibri"/>
        <family val="2"/>
        <scheme val="minor"/>
      </rPr>
      <t>Use the department’s internal reconciliation of ISS reimbursements from Schedule H, column Z (bottom three rows) by program type (SL, GH, &amp;/or GTH) to verify or revise the professional services amount reported by the provider on Schedule G, lines 12-14. To revise amounts reported, link Schedule G to Schedule H, column Z by program using a formula.</t>
    </r>
    <r>
      <rPr>
        <b/>
        <sz val="11"/>
        <rFont val="Calibri"/>
        <family val="2"/>
        <scheme val="minor"/>
      </rPr>
      <t xml:space="preserve">
Lines 20-22:
</t>
    </r>
    <r>
      <rPr>
        <sz val="11"/>
        <rFont val="Calibri"/>
        <family val="2"/>
        <scheme val="minor"/>
      </rPr>
      <t xml:space="preserve">If an amount is reported here, verify with the resource manager that purchased professional services is authorized and are also a part of the client's assessment. An email should be sent to the resource manager upon initally accepting the cost report to ensure approval is received before the settlement process.
</t>
    </r>
    <r>
      <rPr>
        <b/>
        <sz val="11"/>
        <rFont val="Calibri"/>
        <family val="2"/>
        <scheme val="minor"/>
      </rPr>
      <t>Line 24</t>
    </r>
    <r>
      <rPr>
        <sz val="11"/>
        <rFont val="Calibri"/>
        <family val="2"/>
        <scheme val="minor"/>
      </rPr>
      <t xml:space="preserve">
If there is a balance due, save and close the file. Rename the file by adding a dollar sign  "$" to the end of the file name, then reopen
Print Schedule G to PDF and save in the relevant settlement PDF folder to be combined with the pdf settlement letter.</t>
    </r>
  </si>
  <si>
    <r>
      <rPr>
        <b/>
        <sz val="11"/>
        <color rgb="FFFF0000"/>
        <rFont val="Calibri"/>
        <family val="2"/>
        <scheme val="minor"/>
      </rPr>
      <t>During the settlement process</t>
    </r>
    <r>
      <rPr>
        <sz val="11"/>
        <color theme="1"/>
        <rFont val="Calibri"/>
        <family val="2"/>
        <scheme val="minor"/>
      </rPr>
      <t xml:space="preserve">
Verify Schedule H formulas and calculations are accurate, including individual rate components, adjust/correct data as necessary.
Copy &amp; paste as values the last three rows of Schedule H to the RES tab, rows 83-85.
Copy the appropriate RES tab column(s) to the settlement summary tab on the 20xx Residential Settlement Summary and Tracking Log, located on sharepoint. For combined programs there will be 3 lines of data copied from the RES tab columns E, C, and D, rows 1-80 to the tracking log summary tab. For all others only column E, rows 1-80 is copied to the tracking log summary tab. 
Verify the following amounts between the tacking log summary file and the various cost report schedules are equal:
Sch B col R = Summary col Z
Sch B col S = Summary col AI
Sch C Total Expenses (by Program) = Summary col AN + AR
Sch D Total Revenues (by Program) - Summary col AX
Sch G Line 17 = Summary col BG
Sch G Line 23 = Summary col AB
Sch G Line 24 = Summary col BH
Sch H col AI = Summary col BO
Sch H col K = Summary col BR
Sch H col AL = Summary col BQ
Summary File:
Does summary file column BG for SL/GH/GTH = Total line for combined programs?
Does summary file columns BP through BR = Total line for combined programs?
Verify column BO - AS = BP (Net Income/Loss)
Verify column BG - AB = BH (Settlement)</t>
    </r>
  </si>
  <si>
    <t>(360) 725-2347</t>
  </si>
  <si>
    <t>(360) 725-3206</t>
  </si>
  <si>
    <t>1N - InnerSpark Services</t>
  </si>
  <si>
    <r>
      <rPr>
        <b/>
        <sz val="12"/>
        <rFont val="Calibri"/>
        <family val="2"/>
        <scheme val="minor"/>
      </rPr>
      <t>10.</t>
    </r>
    <r>
      <rPr>
        <sz val="12"/>
        <rFont val="Calibri"/>
        <family val="2"/>
        <scheme val="minor"/>
      </rPr>
      <t xml:space="preserve"> Each schedule (A through G) is on a separate tab. Move from schedule to schedule by clicking on the appropriate tab. Providers can unhide two additional Schedule E - Residential Staffing tabs if needed. Optional Schedule H – Rate History and Schedule I – Non-ISS Expenses are for internal use only.</t>
    </r>
  </si>
  <si>
    <r>
      <rPr>
        <b/>
        <sz val="12"/>
        <rFont val="Calibri"/>
        <family val="2"/>
        <scheme val="minor"/>
      </rPr>
      <t>1.</t>
    </r>
    <r>
      <rPr>
        <sz val="12"/>
        <rFont val="Calibri"/>
        <family val="2"/>
        <scheme val="minor"/>
      </rPr>
      <t xml:space="preserve"> Changes for 2025 include: 
     (a) The Administrator Regression table maximums have been increased 2.5% relative to the increase in the daily rate.
     (b) The format for Schedule E, question 5 has been revised to simplify the information for DDA data analysis purposes. 
     (c) If selected for a payroll review, providers may submit payroll supporting documentation using staff names or distinct employee numbers. If names are not provided and the department finds the information is necessary to complete the payroll review the agency will submit the requested sample of employee names. 
     (d) Providers also have the option to revise employee </t>
    </r>
    <r>
      <rPr>
        <u/>
        <sz val="12"/>
        <rFont val="Calibri"/>
        <family val="2"/>
        <scheme val="minor"/>
      </rPr>
      <t>non-benefit</t>
    </r>
    <r>
      <rPr>
        <sz val="12"/>
        <rFont val="Calibri"/>
        <family val="2"/>
        <scheme val="minor"/>
      </rPr>
      <t xml:space="preserve"> deduction headers as Deduction 1, Deduction 2, etc. </t>
    </r>
    <r>
      <rPr>
        <u/>
        <sz val="12"/>
        <rFont val="Calibri"/>
        <family val="2"/>
        <scheme val="minor"/>
      </rPr>
      <t xml:space="preserve">Non-benefit </t>
    </r>
    <r>
      <rPr>
        <sz val="12"/>
        <rFont val="Calibri"/>
        <family val="2"/>
        <scheme val="minor"/>
      </rPr>
      <t xml:space="preserve">employee deduction examples include garnishments, child support, draws, etc. as this detail is not needed by the department but is necessary for calculating net pay. This does not apply to employee deductions for benefit contributions such as medical, dental, vision, life insurance, 401K, HSA, etc. </t>
    </r>
  </si>
  <si>
    <t>(360) 725-2476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</si>
</sst>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General_)"/>
    <numFmt numFmtId="165" formatCode="mmmm\ d\,\ yyyy"/>
    <numFmt numFmtId="166" formatCode="&quot;$&quot;#,##0.00"/>
    <numFmt numFmtId="167" formatCode="0.0%"/>
    <numFmt numFmtId="168" formatCode="mm/dd/yy;@"/>
    <numFmt numFmtId="169" formatCode="m/d/yy;@"/>
    <numFmt numFmtId="170" formatCode="0.000000%"/>
    <numFmt numFmtId="171" formatCode="&quot;$&quot;#,##0.000000000"/>
    <numFmt numFmtId="172" formatCode="&quot;$&quot;#,##0.0000000000"/>
    <numFmt numFmtId="173" formatCode="&quot;$&quot;#,##0"/>
  </numFmts>
  <fonts count="133"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Helv"/>
    </font>
    <font>
      <sz val="8"/>
      <name val="MS Sans Serif"/>
      <family val="2"/>
    </font>
    <font>
      <sz val="8"/>
      <color indexed="81"/>
      <name val="Tahoma"/>
      <family val="2"/>
    </font>
    <font>
      <b/>
      <sz val="12"/>
      <name val="Times New Roman"/>
      <family val="1"/>
    </font>
    <font>
      <sz val="9"/>
      <color indexed="81"/>
      <name val="Tahoma"/>
      <family val="2"/>
    </font>
    <font>
      <sz val="10"/>
      <name val="MS Sans Serif"/>
      <family val="2"/>
    </font>
    <font>
      <u/>
      <sz val="8"/>
      <color indexed="12"/>
      <name val="Arial"/>
      <family val="2"/>
    </font>
    <font>
      <sz val="10"/>
      <name val="Arial"/>
      <family val="2"/>
    </font>
    <font>
      <b/>
      <sz val="9"/>
      <color indexed="81"/>
      <name val="Tahoma"/>
      <family val="2"/>
    </font>
    <font>
      <sz val="10"/>
      <color indexed="8"/>
      <name val="Arial"/>
      <family val="2"/>
    </font>
    <font>
      <sz val="10"/>
      <name val="Arial"/>
      <family val="2"/>
    </font>
    <font>
      <u/>
      <sz val="10"/>
      <color theme="10"/>
      <name val="Arial"/>
      <family val="2"/>
    </font>
    <font>
      <sz val="8"/>
      <name val="Calibri"/>
      <family val="2"/>
      <scheme val="minor"/>
    </font>
    <font>
      <b/>
      <sz val="10"/>
      <name val="Calibri"/>
      <family val="2"/>
      <scheme val="minor"/>
    </font>
    <font>
      <sz val="10"/>
      <name val="Calibri"/>
      <family val="2"/>
      <scheme val="minor"/>
    </font>
    <font>
      <sz val="12"/>
      <name val="Calibri"/>
      <family val="2"/>
      <scheme val="minor"/>
    </font>
    <font>
      <sz val="10"/>
      <color indexed="8"/>
      <name val="Calibri"/>
      <family val="2"/>
      <scheme val="minor"/>
    </font>
    <font>
      <b/>
      <sz val="14"/>
      <name val="Calibri"/>
      <family val="2"/>
      <scheme val="minor"/>
    </font>
    <font>
      <sz val="7"/>
      <name val="Calibri"/>
      <family val="2"/>
      <scheme val="minor"/>
    </font>
    <font>
      <i/>
      <sz val="10"/>
      <name val="Calibri"/>
      <family val="2"/>
      <scheme val="minor"/>
    </font>
    <font>
      <b/>
      <sz val="12"/>
      <name val="Calibri"/>
      <family val="2"/>
      <scheme val="minor"/>
    </font>
    <font>
      <b/>
      <i/>
      <sz val="10"/>
      <name val="Calibri"/>
      <family val="2"/>
      <scheme val="minor"/>
    </font>
    <font>
      <sz val="10"/>
      <color indexed="56"/>
      <name val="Calibri"/>
      <family val="2"/>
      <scheme val="minor"/>
    </font>
    <font>
      <b/>
      <sz val="10"/>
      <color rgb="FFFF0000"/>
      <name val="Calibri"/>
      <family val="2"/>
      <scheme val="minor"/>
    </font>
    <font>
      <u/>
      <sz val="10"/>
      <color indexed="12"/>
      <name val="Calibri"/>
      <family val="2"/>
      <scheme val="minor"/>
    </font>
    <font>
      <b/>
      <sz val="10"/>
      <color indexed="8"/>
      <name val="Calibri"/>
      <family val="2"/>
      <scheme val="minor"/>
    </font>
    <font>
      <b/>
      <i/>
      <sz val="10"/>
      <color indexed="8"/>
      <name val="Calibri"/>
      <family val="2"/>
      <scheme val="minor"/>
    </font>
    <font>
      <b/>
      <sz val="7"/>
      <name val="Calibri"/>
      <family val="2"/>
      <scheme val="minor"/>
    </font>
    <font>
      <b/>
      <sz val="16"/>
      <name val="Calibri"/>
      <family val="2"/>
      <scheme val="minor"/>
    </font>
    <font>
      <sz val="10"/>
      <color theme="1"/>
      <name val="Calibri"/>
      <family val="2"/>
      <scheme val="minor"/>
    </font>
    <font>
      <b/>
      <sz val="12"/>
      <color indexed="10"/>
      <name val="Calibri"/>
      <family val="2"/>
      <scheme val="minor"/>
    </font>
    <font>
      <u/>
      <sz val="12"/>
      <color indexed="12"/>
      <name val="Calibri"/>
      <family val="2"/>
      <scheme val="minor"/>
    </font>
    <font>
      <sz val="10"/>
      <name val="Segoe Script"/>
      <family val="2"/>
    </font>
    <font>
      <sz val="11"/>
      <name val="Calibri"/>
      <family val="2"/>
      <scheme val="minor"/>
    </font>
    <font>
      <b/>
      <u/>
      <sz val="12"/>
      <name val="Calibri"/>
      <family val="2"/>
      <scheme val="minor"/>
    </font>
    <font>
      <sz val="9"/>
      <name val="Calibri"/>
      <family val="2"/>
      <scheme val="minor"/>
    </font>
    <font>
      <b/>
      <sz val="11"/>
      <name val="Calibri"/>
      <family val="2"/>
      <scheme val="minor"/>
    </font>
    <font>
      <u/>
      <sz val="10"/>
      <color indexed="12"/>
      <name val="Arial"/>
      <family val="2"/>
    </font>
    <font>
      <sz val="9"/>
      <color indexed="56"/>
      <name val="Calibri"/>
      <family val="2"/>
      <scheme val="minor"/>
    </font>
    <font>
      <b/>
      <sz val="18"/>
      <name val="Calibri"/>
      <family val="2"/>
      <scheme val="minor"/>
    </font>
    <font>
      <sz val="18"/>
      <name val="Calibri"/>
      <family val="2"/>
      <scheme val="minor"/>
    </font>
    <font>
      <sz val="14"/>
      <name val="Calibri"/>
      <family val="2"/>
      <scheme val="minor"/>
    </font>
    <font>
      <b/>
      <sz val="12"/>
      <color rgb="FFFF0000"/>
      <name val="Calibri"/>
      <family val="2"/>
      <scheme val="minor"/>
    </font>
    <font>
      <b/>
      <u/>
      <sz val="14"/>
      <name val="Calibri"/>
      <family val="2"/>
      <scheme val="minor"/>
    </font>
    <font>
      <b/>
      <sz val="12"/>
      <color indexed="81"/>
      <name val="Tahoma"/>
      <family val="2"/>
    </font>
    <font>
      <b/>
      <sz val="14"/>
      <color indexed="61"/>
      <name val="Calibri"/>
      <family val="2"/>
      <scheme val="minor"/>
    </font>
    <font>
      <sz val="11"/>
      <color theme="1"/>
      <name val="Calibri"/>
      <family val="2"/>
    </font>
    <font>
      <b/>
      <sz val="14"/>
      <name val="Arial"/>
      <family val="2"/>
    </font>
    <font>
      <b/>
      <sz val="10"/>
      <color indexed="81"/>
      <name val="Tahoma"/>
      <family val="2"/>
    </font>
    <font>
      <b/>
      <sz val="10"/>
      <name val="Arial"/>
      <family val="2"/>
    </font>
    <font>
      <b/>
      <sz val="12"/>
      <color indexed="81"/>
      <name val="Arial"/>
      <family val="2"/>
    </font>
    <font>
      <b/>
      <sz val="48"/>
      <name val="Arial"/>
      <family val="2"/>
    </font>
    <font>
      <b/>
      <sz val="9"/>
      <name val="Calibri"/>
      <family val="2"/>
      <scheme val="minor"/>
    </font>
    <font>
      <b/>
      <i/>
      <sz val="9"/>
      <name val="Calibri"/>
      <family val="2"/>
      <scheme val="minor"/>
    </font>
    <font>
      <i/>
      <sz val="9"/>
      <name val="Calibri"/>
      <family val="2"/>
      <scheme val="minor"/>
    </font>
    <font>
      <sz val="11"/>
      <color rgb="FF000000"/>
      <name val="Calibri"/>
      <family val="2"/>
      <scheme val="minor"/>
    </font>
    <font>
      <b/>
      <sz val="11"/>
      <color indexed="8"/>
      <name val="Calibri"/>
      <family val="2"/>
      <scheme val="minor"/>
    </font>
    <font>
      <b/>
      <i/>
      <sz val="9"/>
      <color rgb="FFFF0000"/>
      <name val="Calibri"/>
      <family val="2"/>
      <scheme val="minor"/>
    </font>
    <font>
      <b/>
      <sz val="9"/>
      <name val="Arial"/>
      <family val="2"/>
    </font>
    <font>
      <b/>
      <sz val="8"/>
      <name val="Arial"/>
      <family val="2"/>
    </font>
    <font>
      <sz val="12"/>
      <color rgb="FFFF0000"/>
      <name val="Calibri"/>
      <family val="2"/>
      <scheme val="minor"/>
    </font>
    <font>
      <sz val="18"/>
      <color indexed="81"/>
      <name val="Tahoma"/>
      <family val="2"/>
    </font>
    <font>
      <sz val="16"/>
      <color indexed="81"/>
      <name val="Tahoma"/>
      <family val="2"/>
    </font>
    <font>
      <i/>
      <sz val="8"/>
      <color rgb="FFFF0000"/>
      <name val="Calibri"/>
      <family val="2"/>
      <scheme val="minor"/>
    </font>
    <font>
      <sz val="10"/>
      <color indexed="81"/>
      <name val="Tahoma"/>
      <family val="2"/>
    </font>
    <font>
      <sz val="12"/>
      <color indexed="81"/>
      <name val="Tahoma"/>
      <family val="2"/>
    </font>
    <font>
      <sz val="12"/>
      <color indexed="81"/>
      <name val="Arial"/>
      <family val="2"/>
    </font>
    <font>
      <sz val="12"/>
      <color indexed="10"/>
      <name val="Arial"/>
      <family val="2"/>
    </font>
    <font>
      <b/>
      <sz val="10"/>
      <color rgb="FF0070C0"/>
      <name val="Arial"/>
      <family val="2"/>
    </font>
    <font>
      <sz val="10"/>
      <color theme="1"/>
      <name val="Arial"/>
      <family val="2"/>
    </font>
    <font>
      <b/>
      <sz val="10"/>
      <color indexed="8"/>
      <name val="Arial"/>
      <family val="2"/>
    </font>
    <font>
      <b/>
      <sz val="10"/>
      <color theme="1"/>
      <name val="Arial"/>
      <family val="2"/>
    </font>
    <font>
      <b/>
      <sz val="14"/>
      <color rgb="FFFF0000"/>
      <name val="Arial"/>
      <family val="2"/>
    </font>
    <font>
      <sz val="11"/>
      <color rgb="FFFF0000"/>
      <name val="Calibri"/>
      <family val="2"/>
      <scheme val="minor"/>
    </font>
    <font>
      <sz val="8"/>
      <color theme="0"/>
      <name val="Arial"/>
      <family val="2"/>
    </font>
    <font>
      <b/>
      <sz val="8"/>
      <name val="Calibri"/>
      <family val="2"/>
      <scheme val="minor"/>
    </font>
    <font>
      <b/>
      <sz val="11"/>
      <color rgb="FF0070C0"/>
      <name val="Calibri"/>
      <family val="2"/>
      <scheme val="minor"/>
    </font>
    <font>
      <b/>
      <sz val="11"/>
      <color rgb="FFFF0000"/>
      <name val="Calibri"/>
      <family val="2"/>
      <scheme val="minor"/>
    </font>
    <font>
      <b/>
      <i/>
      <sz val="12"/>
      <color rgb="FF0070C0"/>
      <name val="Calibri"/>
      <family val="2"/>
      <scheme val="minor"/>
    </font>
    <font>
      <b/>
      <i/>
      <sz val="11"/>
      <color rgb="FF0070C0"/>
      <name val="Calibri"/>
      <family val="2"/>
      <scheme val="minor"/>
    </font>
    <font>
      <b/>
      <u/>
      <sz val="11"/>
      <name val="Calibri"/>
      <family val="2"/>
      <scheme val="minor"/>
    </font>
    <font>
      <u/>
      <sz val="11"/>
      <color indexed="12"/>
      <name val="Arial"/>
      <family val="2"/>
    </font>
    <font>
      <b/>
      <u/>
      <sz val="11"/>
      <color rgb="FF0070C0"/>
      <name val="Calibri"/>
      <family val="2"/>
      <scheme val="minor"/>
    </font>
    <font>
      <i/>
      <sz val="8"/>
      <color rgb="FF0070C0"/>
      <name val="Calibri"/>
      <family val="2"/>
      <scheme val="minor"/>
    </font>
    <font>
      <sz val="12"/>
      <name val="Arial"/>
      <family val="2"/>
    </font>
    <font>
      <sz val="14"/>
      <color indexed="81"/>
      <name val="Tahoma"/>
      <family val="2"/>
    </font>
    <font>
      <b/>
      <u val="singleAccounting"/>
      <sz val="10"/>
      <name val="Arial"/>
      <family val="2"/>
    </font>
    <font>
      <sz val="10"/>
      <name val="Calibri"/>
      <family val="2"/>
    </font>
    <font>
      <b/>
      <sz val="8"/>
      <color rgb="FFFF0000"/>
      <name val="Arial"/>
      <family val="2"/>
    </font>
    <font>
      <sz val="10"/>
      <name val="Cambria"/>
      <family val="1"/>
      <scheme val="major"/>
    </font>
    <font>
      <b/>
      <u/>
      <sz val="10"/>
      <name val="Cambria"/>
      <family val="1"/>
      <scheme val="major"/>
    </font>
    <font>
      <u/>
      <sz val="10"/>
      <name val="Cambria"/>
      <family val="1"/>
      <scheme val="major"/>
    </font>
    <font>
      <b/>
      <sz val="10"/>
      <name val="Cambria"/>
      <family val="1"/>
      <scheme val="major"/>
    </font>
    <font>
      <i/>
      <sz val="10"/>
      <color rgb="FFFF0000"/>
      <name val="Cambria"/>
      <family val="1"/>
      <scheme val="major"/>
    </font>
    <font>
      <b/>
      <sz val="12"/>
      <name val="Cambria"/>
      <family val="1"/>
      <scheme val="major"/>
    </font>
    <font>
      <sz val="10"/>
      <color theme="0"/>
      <name val="Cambria"/>
      <family val="1"/>
      <scheme val="major"/>
    </font>
    <font>
      <b/>
      <sz val="5"/>
      <name val="Calibri"/>
      <family val="2"/>
      <scheme val="minor"/>
    </font>
    <font>
      <b/>
      <sz val="9"/>
      <name val="Cambria"/>
      <family val="1"/>
      <scheme val="major"/>
    </font>
    <font>
      <b/>
      <sz val="7"/>
      <name val="Arial"/>
      <family val="2"/>
    </font>
    <font>
      <sz val="7"/>
      <name val="Arial"/>
      <family val="2"/>
    </font>
    <font>
      <b/>
      <sz val="7"/>
      <color theme="8" tint="0.59999389629810485"/>
      <name val="Arial"/>
      <family val="2"/>
    </font>
    <font>
      <sz val="8"/>
      <color rgb="FF0070C0"/>
      <name val="Arial"/>
      <family val="2"/>
    </font>
    <font>
      <b/>
      <sz val="11"/>
      <color theme="1"/>
      <name val="Calibri"/>
      <family val="2"/>
      <scheme val="minor"/>
    </font>
    <font>
      <b/>
      <u/>
      <sz val="20"/>
      <color theme="1"/>
      <name val="Calibri"/>
      <family val="2"/>
      <scheme val="minor"/>
    </font>
    <font>
      <u/>
      <sz val="11"/>
      <color theme="1"/>
      <name val="Calibri"/>
      <family val="2"/>
      <scheme val="minor"/>
    </font>
    <font>
      <sz val="11"/>
      <color indexed="8"/>
      <name val="Calibri"/>
      <family val="2"/>
      <scheme val="minor"/>
    </font>
    <font>
      <b/>
      <sz val="9"/>
      <color rgb="FFFF0000"/>
      <name val="Calibri"/>
      <family val="2"/>
      <scheme val="minor"/>
    </font>
    <font>
      <sz val="12"/>
      <color theme="1"/>
      <name val="Calibri"/>
      <family val="2"/>
      <scheme val="minor"/>
    </font>
    <font>
      <b/>
      <sz val="16"/>
      <color rgb="FF0070C0"/>
      <name val="Calibri"/>
      <family val="2"/>
      <scheme val="minor"/>
    </font>
    <font>
      <sz val="16"/>
      <name val="Calibri"/>
      <family val="2"/>
      <scheme val="minor"/>
    </font>
    <font>
      <b/>
      <sz val="14"/>
      <color rgb="FF0070C0"/>
      <name val="Calibri"/>
      <family val="2"/>
      <scheme val="minor"/>
    </font>
    <font>
      <u/>
      <sz val="14"/>
      <color indexed="12"/>
      <name val="Arial"/>
      <family val="2"/>
    </font>
    <font>
      <b/>
      <sz val="14"/>
      <color rgb="FFFF0000"/>
      <name val="Calibri"/>
      <family val="2"/>
      <scheme val="minor"/>
    </font>
    <font>
      <b/>
      <sz val="16"/>
      <color rgb="FFFF0000"/>
      <name val="Calibri"/>
      <family val="2"/>
      <scheme val="minor"/>
    </font>
    <font>
      <b/>
      <sz val="16"/>
      <color theme="1"/>
      <name val="Calibri"/>
      <family val="2"/>
      <scheme val="minor"/>
    </font>
    <font>
      <sz val="10"/>
      <color rgb="FFFF0000"/>
      <name val="Calibri"/>
      <family val="2"/>
      <scheme val="minor"/>
    </font>
    <font>
      <b/>
      <i/>
      <sz val="12"/>
      <name val="Calibri"/>
      <family val="2"/>
    </font>
    <font>
      <b/>
      <sz val="8"/>
      <name val="MS Sans Serif"/>
      <family val="2"/>
    </font>
    <font>
      <b/>
      <sz val="8"/>
      <color theme="1"/>
      <name val="MS Sans Serif"/>
    </font>
    <font>
      <u/>
      <sz val="12"/>
      <name val="Calibri"/>
      <family val="2"/>
      <scheme val="minor"/>
    </font>
  </fonts>
  <fills count="35">
    <fill>
      <patternFill patternType="none"/>
    </fill>
    <fill>
      <patternFill patternType="gray125"/>
    </fill>
    <fill>
      <patternFill patternType="lightGray">
        <fgColor indexed="22"/>
      </patternFill>
    </fill>
    <fill>
      <patternFill patternType="solid">
        <fgColor indexed="65"/>
        <bgColor indexed="64"/>
      </patternFill>
    </fill>
    <fill>
      <patternFill patternType="solid">
        <fgColor indexed="65"/>
        <bgColor indexed="43"/>
      </patternFill>
    </fill>
    <fill>
      <patternFill patternType="solid">
        <fgColor indexed="65"/>
        <bgColor indexed="22"/>
      </patternFill>
    </fill>
    <fill>
      <patternFill patternType="solid">
        <fgColor rgb="FFFFFF00"/>
        <bgColor indexed="64"/>
      </patternFill>
    </fill>
    <fill>
      <patternFill patternType="solid">
        <fgColor indexed="65"/>
        <bgColor indexed="8"/>
      </patternFill>
    </fill>
    <fill>
      <patternFill patternType="solid">
        <fgColor indexed="65"/>
        <bgColor indexed="15"/>
      </patternFill>
    </fill>
    <fill>
      <patternFill patternType="solid">
        <fgColor theme="0" tint="-4.9989318521683403E-2"/>
        <bgColor indexed="64"/>
      </patternFill>
    </fill>
    <fill>
      <patternFill patternType="solid">
        <fgColor indexed="9"/>
        <bgColor indexed="22"/>
      </patternFill>
    </fill>
    <fill>
      <patternFill patternType="solid">
        <fgColor theme="6" tint="0.59999389629810485"/>
        <bgColor indexed="64"/>
      </patternFill>
    </fill>
    <fill>
      <patternFill patternType="solid">
        <fgColor rgb="FFFFFF99"/>
        <bgColor indexed="64"/>
      </patternFill>
    </fill>
    <fill>
      <patternFill patternType="gray125">
        <fgColor indexed="43"/>
        <bgColor rgb="FFFFFF99"/>
      </patternFill>
    </fill>
    <fill>
      <patternFill patternType="mediumGray">
        <fgColor indexed="43"/>
        <bgColor rgb="FFFFFF99"/>
      </patternFill>
    </fill>
    <fill>
      <patternFill patternType="solid">
        <fgColor theme="0" tint="-0.14999847407452621"/>
        <bgColor indexed="64"/>
      </patternFill>
    </fill>
    <fill>
      <patternFill patternType="solid">
        <fgColor theme="0" tint="-0.14999847407452621"/>
        <bgColor indexed="22"/>
      </patternFill>
    </fill>
    <fill>
      <patternFill patternType="solid">
        <fgColor rgb="FFFFFF99"/>
        <bgColor indexed="43"/>
      </patternFill>
    </fill>
    <fill>
      <patternFill patternType="solid">
        <fgColor rgb="FFFFFFCC"/>
      </patternFill>
    </fill>
    <fill>
      <patternFill patternType="solid">
        <fgColor theme="0" tint="-0.14999847407452621"/>
        <bgColor indexed="43"/>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rgb="FFFFFFCC"/>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s>
  <borders count="203">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double">
        <color indexed="64"/>
      </right>
      <top/>
      <bottom/>
      <diagonal/>
    </border>
    <border>
      <left style="medium">
        <color indexed="64"/>
      </left>
      <right style="thin">
        <color indexed="64"/>
      </right>
      <top/>
      <bottom style="medium">
        <color indexed="64"/>
      </bottom>
      <diagonal/>
    </border>
    <border>
      <left style="double">
        <color indexed="64"/>
      </left>
      <right style="medium">
        <color indexed="64"/>
      </right>
      <top/>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double">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style="medium">
        <color indexed="64"/>
      </right>
      <top/>
      <bottom style="dotted">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dotted">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double">
        <color indexed="64"/>
      </bottom>
      <diagonal/>
    </border>
    <border>
      <left/>
      <right/>
      <top/>
      <bottom style="thin">
        <color indexed="8"/>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right style="thin">
        <color indexed="64"/>
      </right>
      <top style="thin">
        <color auto="1"/>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auto="1"/>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8"/>
      </right>
      <top/>
      <bottom style="dashed">
        <color indexed="64"/>
      </bottom>
      <diagonal/>
    </border>
    <border>
      <left style="thin">
        <color indexed="64"/>
      </left>
      <right style="double">
        <color indexed="64"/>
      </right>
      <top style="double">
        <color indexed="64"/>
      </top>
      <bottom style="medium">
        <color indexed="64"/>
      </bottom>
      <diagonal/>
    </border>
    <border>
      <left style="double">
        <color auto="1"/>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thin">
        <color auto="1"/>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dashed">
        <color indexed="64"/>
      </top>
      <bottom/>
      <diagonal/>
    </border>
    <border>
      <left style="thin">
        <color indexed="64"/>
      </left>
      <right style="medium">
        <color indexed="64"/>
      </right>
      <top/>
      <bottom/>
      <diagonal/>
    </border>
    <border>
      <left style="medium">
        <color indexed="64"/>
      </left>
      <right style="thin">
        <color indexed="8"/>
      </right>
      <top/>
      <bottom/>
      <diagonal/>
    </border>
    <border>
      <left/>
      <right/>
      <top style="thin">
        <color indexed="64"/>
      </top>
      <bottom style="thin">
        <color indexed="64"/>
      </bottom>
      <diagonal/>
    </border>
    <border>
      <left style="medium">
        <color indexed="64"/>
      </left>
      <right style="thin">
        <color indexed="8"/>
      </right>
      <top style="thin">
        <color indexed="64"/>
      </top>
      <bottom style="dashed">
        <color indexed="64"/>
      </bottom>
      <diagonal/>
    </border>
    <border>
      <left style="thin">
        <color indexed="8"/>
      </left>
      <right style="thin">
        <color indexed="64"/>
      </right>
      <top style="thin">
        <color indexed="64"/>
      </top>
      <bottom style="dashed">
        <color indexed="64"/>
      </bottom>
      <diagonal/>
    </border>
    <border>
      <left style="thin">
        <color indexed="8"/>
      </left>
      <right style="thin">
        <color indexed="64"/>
      </right>
      <top/>
      <bottom style="dashed">
        <color indexed="64"/>
      </bottom>
      <diagonal/>
    </border>
    <border>
      <left style="medium">
        <color indexed="64"/>
      </left>
      <right style="thin">
        <color indexed="8"/>
      </right>
      <top style="medium">
        <color indexed="64"/>
      </top>
      <bottom style="thin">
        <color indexed="64"/>
      </bottom>
      <diagonal/>
    </border>
    <border>
      <left/>
      <right/>
      <top style="thin">
        <color indexed="64"/>
      </top>
      <bottom/>
      <diagonal/>
    </border>
    <border>
      <left style="thin">
        <color indexed="64"/>
      </left>
      <right/>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8"/>
      </right>
      <top/>
      <bottom style="double">
        <color indexed="64"/>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64"/>
      </left>
      <right style="double">
        <color indexed="64"/>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thin">
        <color auto="1"/>
      </top>
      <bottom style="thin">
        <color indexed="64"/>
      </bottom>
      <diagonal/>
    </border>
    <border>
      <left/>
      <right style="medium">
        <color indexed="64"/>
      </right>
      <top style="thin">
        <color auto="1"/>
      </top>
      <bottom style="thin">
        <color indexed="64"/>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right/>
      <top style="thin">
        <color indexed="8"/>
      </top>
      <bottom style="thin">
        <color indexed="8"/>
      </bottom>
      <diagonal/>
    </border>
    <border>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medium">
        <color indexed="64"/>
      </right>
      <top style="thin">
        <color indexed="64"/>
      </top>
      <bottom/>
      <diagonal/>
    </border>
    <border>
      <left style="thin">
        <color indexed="8"/>
      </left>
      <right style="thin">
        <color indexed="64"/>
      </right>
      <top style="medium">
        <color indexed="8"/>
      </top>
      <bottom style="medium">
        <color indexed="8"/>
      </bottom>
      <diagonal/>
    </border>
    <border>
      <left/>
      <right style="medium">
        <color indexed="64"/>
      </right>
      <top style="medium">
        <color indexed="8"/>
      </top>
      <bottom style="medium">
        <color indexed="8"/>
      </bottom>
      <diagonal/>
    </border>
    <border>
      <left style="thin">
        <color indexed="8"/>
      </left>
      <right style="thin">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double">
        <color indexed="64"/>
      </top>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s>
  <cellStyleXfs count="101">
    <xf numFmtId="0" fontId="0" fillId="0" borderId="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8" fontId="13" fillId="0" borderId="0" applyFont="0" applyFill="0" applyBorder="0" applyAlignment="0" applyProtection="0"/>
    <xf numFmtId="8" fontId="13" fillId="0" borderId="0" applyFont="0" applyFill="0" applyBorder="0" applyAlignment="0" applyProtection="0"/>
    <xf numFmtId="8" fontId="13" fillId="0" borderId="0" applyFont="0" applyFill="0" applyBorder="0" applyAlignment="0" applyProtection="0"/>
    <xf numFmtId="0" fontId="19" fillId="0" borderId="0" applyNumberFormat="0" applyFill="0" applyBorder="0" applyAlignment="0" applyProtection="0">
      <alignment vertical="top"/>
      <protection locked="0"/>
    </xf>
    <xf numFmtId="0" fontId="12" fillId="0" borderId="0"/>
    <xf numFmtId="0" fontId="13" fillId="0" borderId="0"/>
    <xf numFmtId="0" fontId="1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9" fontId="12" fillId="0" borderId="0" applyFont="0" applyFill="0" applyBorder="0" applyAlignment="0" applyProtection="0"/>
    <xf numFmtId="9" fontId="12" fillId="0" borderId="0" applyFont="0" applyFill="0" applyBorder="0" applyAlignment="0" applyProtection="0"/>
    <xf numFmtId="164" fontId="16" fillId="0" borderId="0" applyNumberFormat="0" applyFont="0" applyFill="0" applyBorder="0" applyAlignment="0">
      <alignment vertical="center" wrapText="1"/>
    </xf>
    <xf numFmtId="0" fontId="13" fillId="0" borderId="0"/>
    <xf numFmtId="0" fontId="13" fillId="0" borderId="0"/>
    <xf numFmtId="0" fontId="20" fillId="0" borderId="0"/>
    <xf numFmtId="4" fontId="13" fillId="0" borderId="0" applyFont="0" applyFill="0" applyBorder="0" applyAlignment="0" applyProtection="0"/>
    <xf numFmtId="9" fontId="20" fillId="0" borderId="0" applyFont="0" applyFill="0" applyBorder="0" applyAlignment="0" applyProtection="0"/>
    <xf numFmtId="8" fontId="13" fillId="0" borderId="0" applyFont="0" applyFill="0" applyBorder="0" applyAlignment="0" applyProtection="0"/>
    <xf numFmtId="0" fontId="14" fillId="0" borderId="0"/>
    <xf numFmtId="0" fontId="13" fillId="0" borderId="0"/>
    <xf numFmtId="8" fontId="13" fillId="0" borderId="0" applyFont="0" applyFill="0" applyBorder="0" applyAlignment="0" applyProtection="0"/>
    <xf numFmtId="43" fontId="20" fillId="0" borderId="0" applyFont="0" applyFill="0" applyBorder="0" applyAlignment="0" applyProtection="0"/>
    <xf numFmtId="0" fontId="18" fillId="0" borderId="0"/>
    <xf numFmtId="0" fontId="20" fillId="0" borderId="0"/>
    <xf numFmtId="41" fontId="20" fillId="0" borderId="0" applyFont="0" applyFill="0" applyBorder="0" applyAlignment="0" applyProtection="0"/>
    <xf numFmtId="0" fontId="22" fillId="0" borderId="0"/>
    <xf numFmtId="0" fontId="22" fillId="0" borderId="0"/>
    <xf numFmtId="0" fontId="22" fillId="0" borderId="0"/>
    <xf numFmtId="44" fontId="20" fillId="0" borderId="0" applyFont="0" applyFill="0" applyBorder="0" applyAlignment="0" applyProtection="0"/>
    <xf numFmtId="0" fontId="22" fillId="0" borderId="0"/>
    <xf numFmtId="0" fontId="22" fillId="0" borderId="0"/>
    <xf numFmtId="0" fontId="11" fillId="0" borderId="0"/>
    <xf numFmtId="0" fontId="22" fillId="0" borderId="0"/>
    <xf numFmtId="0" fontId="22" fillId="0" borderId="0"/>
    <xf numFmtId="0" fontId="22" fillId="0" borderId="0"/>
    <xf numFmtId="0" fontId="20" fillId="0" borderId="0"/>
    <xf numFmtId="0" fontId="22" fillId="0" borderId="0"/>
    <xf numFmtId="0" fontId="11" fillId="0" borderId="0"/>
    <xf numFmtId="0" fontId="18" fillId="0" borderId="0"/>
    <xf numFmtId="38"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40" fontId="18" fillId="0" borderId="0" applyFont="0" applyFill="0" applyBorder="0" applyAlignment="0" applyProtection="0"/>
    <xf numFmtId="8" fontId="18" fillId="0" borderId="0" applyFont="0" applyFill="0" applyBorder="0" applyAlignment="0" applyProtection="0"/>
    <xf numFmtId="8" fontId="18" fillId="0" borderId="0" applyFont="0" applyFill="0" applyBorder="0" applyAlignment="0" applyProtection="0"/>
    <xf numFmtId="0" fontId="18" fillId="0" borderId="0"/>
    <xf numFmtId="0" fontId="18" fillId="0" borderId="0"/>
    <xf numFmtId="0" fontId="23" fillId="0" borderId="0"/>
    <xf numFmtId="0" fontId="24" fillId="0" borderId="0" applyNumberFormat="0" applyFill="0" applyBorder="0" applyAlignment="0" applyProtection="0"/>
    <xf numFmtId="0" fontId="10" fillId="0" borderId="0"/>
    <xf numFmtId="0" fontId="10" fillId="0" borderId="0"/>
    <xf numFmtId="0" fontId="20" fillId="0" borderId="0"/>
    <xf numFmtId="43" fontId="20" fillId="0" borderId="0" applyFont="0" applyFill="0" applyBorder="0" applyAlignment="0" applyProtection="0"/>
    <xf numFmtId="0" fontId="20" fillId="0" borderId="0"/>
    <xf numFmtId="44" fontId="12" fillId="0" borderId="0" applyFont="0" applyFill="0" applyBorder="0" applyAlignment="0" applyProtection="0"/>
    <xf numFmtId="0" fontId="12" fillId="0" borderId="0"/>
    <xf numFmtId="0" fontId="50" fillId="0" borderId="0" applyNumberFormat="0" applyFill="0" applyBorder="0" applyAlignment="0" applyProtection="0">
      <alignment vertical="top"/>
      <protection locked="0"/>
    </xf>
    <xf numFmtId="0" fontId="22" fillId="0" borderId="0"/>
    <xf numFmtId="0" fontId="9" fillId="0" borderId="0"/>
    <xf numFmtId="0" fontId="42" fillId="0" borderId="0"/>
    <xf numFmtId="43" fontId="4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0" fontId="18" fillId="0" borderId="0" applyFont="0" applyFill="0" applyBorder="0" applyAlignment="0" applyProtection="0"/>
    <xf numFmtId="8" fontId="13" fillId="0" borderId="0" applyFont="0" applyFill="0" applyBorder="0" applyAlignment="0" applyProtection="0"/>
    <xf numFmtId="0" fontId="24" fillId="0" borderId="0" applyNumberFormat="0" applyFill="0" applyBorder="0" applyAlignment="0" applyProtection="0">
      <alignment vertical="top"/>
      <protection locked="0"/>
    </xf>
    <xf numFmtId="0" fontId="18" fillId="0" borderId="0"/>
    <xf numFmtId="0" fontId="42" fillId="0" borderId="0"/>
    <xf numFmtId="0" fontId="42" fillId="0" borderId="0"/>
    <xf numFmtId="0" fontId="14" fillId="0" borderId="0"/>
    <xf numFmtId="0" fontId="20" fillId="0" borderId="0"/>
    <xf numFmtId="0" fontId="20" fillId="0" borderId="0"/>
    <xf numFmtId="0" fontId="14" fillId="0" borderId="0"/>
    <xf numFmtId="0" fontId="8" fillId="0" borderId="0"/>
    <xf numFmtId="0" fontId="59" fillId="0" borderId="0"/>
    <xf numFmtId="0" fontId="8" fillId="18" borderId="76" applyNumberFormat="0" applyFont="0" applyAlignment="0" applyProtection="0"/>
    <xf numFmtId="0" fontId="8" fillId="18" borderId="76" applyNumberFormat="0" applyFont="0" applyAlignment="0" applyProtection="0"/>
    <xf numFmtId="0" fontId="8" fillId="18" borderId="76" applyNumberFormat="0" applyFont="0" applyAlignment="0" applyProtection="0"/>
    <xf numFmtId="0" fontId="8" fillId="18" borderId="76" applyNumberFormat="0" applyFont="0" applyAlignment="0" applyProtection="0"/>
    <xf numFmtId="9" fontId="20" fillId="0" borderId="0" applyFont="0" applyFill="0" applyBorder="0" applyAlignment="0" applyProtection="0"/>
    <xf numFmtId="9" fontId="14" fillId="0" borderId="0" applyFont="0" applyFill="0" applyBorder="0" applyAlignment="0" applyProtection="0"/>
    <xf numFmtId="0" fontId="68" fillId="0" borderId="0"/>
    <xf numFmtId="44" fontId="20" fillId="0" borderId="0" applyFont="0" applyFill="0" applyBorder="0" applyAlignment="0" applyProtection="0"/>
    <xf numFmtId="0" fontId="7" fillId="0" borderId="0"/>
    <xf numFmtId="0" fontId="6" fillId="0" borderId="0"/>
    <xf numFmtId="9" fontId="6"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4" fillId="0" borderId="0"/>
  </cellStyleXfs>
  <cellXfs count="1168">
    <xf numFmtId="0" fontId="0" fillId="0" borderId="0" xfId="0"/>
    <xf numFmtId="0" fontId="20" fillId="0" borderId="0" xfId="23"/>
    <xf numFmtId="0" fontId="20" fillId="0" borderId="0" xfId="23" applyAlignment="1">
      <alignment horizontal="center"/>
    </xf>
    <xf numFmtId="0" fontId="27" fillId="0" borderId="0" xfId="10" applyFont="1"/>
    <xf numFmtId="0" fontId="27" fillId="0" borderId="0" xfId="9" applyFont="1"/>
    <xf numFmtId="0" fontId="27" fillId="0" borderId="18" xfId="9" applyFont="1" applyBorder="1"/>
    <xf numFmtId="0" fontId="27" fillId="0" borderId="13" xfId="9" applyFont="1" applyBorder="1"/>
    <xf numFmtId="0" fontId="27" fillId="0" borderId="12" xfId="9" applyFont="1" applyBorder="1"/>
    <xf numFmtId="0" fontId="27" fillId="0" borderId="20" xfId="9" applyFont="1" applyBorder="1"/>
    <xf numFmtId="0" fontId="27" fillId="0" borderId="19" xfId="9" applyFont="1" applyBorder="1"/>
    <xf numFmtId="0" fontId="27" fillId="0" borderId="0" xfId="12" applyFont="1"/>
    <xf numFmtId="0" fontId="27" fillId="0" borderId="0" xfId="12" applyFont="1" applyAlignment="1">
      <alignment horizontal="center"/>
    </xf>
    <xf numFmtId="8" fontId="27" fillId="0" borderId="0" xfId="4" applyFont="1" applyFill="1" applyBorder="1" applyAlignment="1" applyProtection="1"/>
    <xf numFmtId="0" fontId="27" fillId="0" borderId="0" xfId="13" applyFont="1"/>
    <xf numFmtId="0" fontId="41" fillId="0" borderId="0" xfId="12" applyFont="1" applyAlignment="1">
      <alignment horizontal="center"/>
    </xf>
    <xf numFmtId="0" fontId="26" fillId="0" borderId="0" xfId="13" applyFont="1"/>
    <xf numFmtId="0" fontId="25" fillId="0" borderId="0" xfId="12" applyFont="1" applyAlignment="1">
      <alignment horizontal="center"/>
    </xf>
    <xf numFmtId="0" fontId="25" fillId="0" borderId="0" xfId="12" applyFont="1"/>
    <xf numFmtId="8" fontId="25" fillId="0" borderId="0" xfId="4" applyFont="1" applyFill="1" applyProtection="1"/>
    <xf numFmtId="0" fontId="31" fillId="0" borderId="0" xfId="12" applyFont="1"/>
    <xf numFmtId="8" fontId="27" fillId="0" borderId="0" xfId="4" applyFont="1" applyFill="1" applyProtection="1"/>
    <xf numFmtId="0" fontId="28" fillId="0" borderId="0" xfId="12" applyFont="1"/>
    <xf numFmtId="10" fontId="27" fillId="0" borderId="0" xfId="18" applyNumberFormat="1" applyFont="1" applyProtection="1"/>
    <xf numFmtId="0" fontId="27" fillId="0" borderId="0" xfId="16" applyFont="1"/>
    <xf numFmtId="8" fontId="27" fillId="0" borderId="5" xfId="6" applyFont="1" applyBorder="1" applyProtection="1"/>
    <xf numFmtId="0" fontId="27" fillId="0" borderId="11" xfId="16" applyFont="1" applyBorder="1"/>
    <xf numFmtId="8" fontId="27" fillId="0" borderId="0" xfId="6" applyFont="1" applyBorder="1" applyProtection="1"/>
    <xf numFmtId="0" fontId="27" fillId="0" borderId="7" xfId="16" applyFont="1" applyBorder="1"/>
    <xf numFmtId="8" fontId="27" fillId="0" borderId="0" xfId="6" applyFont="1" applyFill="1" applyBorder="1" applyProtection="1"/>
    <xf numFmtId="0" fontId="27" fillId="0" borderId="0" xfId="16" applyFont="1" applyAlignment="1">
      <alignment horizontal="center"/>
    </xf>
    <xf numFmtId="0" fontId="27" fillId="0" borderId="9" xfId="16" applyFont="1" applyBorder="1"/>
    <xf numFmtId="0" fontId="27" fillId="0" borderId="10" xfId="16" applyFont="1" applyBorder="1"/>
    <xf numFmtId="10" fontId="27" fillId="0" borderId="7" xfId="18" applyNumberFormat="1" applyFont="1" applyFill="1" applyBorder="1" applyProtection="1"/>
    <xf numFmtId="10" fontId="27" fillId="0" borderId="0" xfId="18" applyNumberFormat="1" applyFont="1" applyFill="1" applyProtection="1"/>
    <xf numFmtId="0" fontId="27" fillId="0" borderId="0" xfId="27" applyFont="1"/>
    <xf numFmtId="0" fontId="28" fillId="0" borderId="0" xfId="27" applyFont="1"/>
    <xf numFmtId="0" fontId="28" fillId="0" borderId="0" xfId="27" applyFont="1" applyAlignment="1">
      <alignment horizontal="center"/>
    </xf>
    <xf numFmtId="0" fontId="27" fillId="9" borderId="0" xfId="31" applyFont="1" applyFill="1"/>
    <xf numFmtId="0" fontId="44" fillId="0" borderId="0" xfId="7" applyFont="1" applyAlignment="1" applyProtection="1"/>
    <xf numFmtId="0" fontId="27" fillId="0" borderId="0" xfId="62" applyFont="1"/>
    <xf numFmtId="0" fontId="28" fillId="0" borderId="0" xfId="62" applyFont="1"/>
    <xf numFmtId="0" fontId="46" fillId="0" borderId="0" xfId="62" applyFont="1"/>
    <xf numFmtId="0" fontId="46" fillId="0" borderId="0" xfId="62" applyFont="1" applyAlignment="1">
      <alignment vertical="center"/>
    </xf>
    <xf numFmtId="0" fontId="56" fillId="0" borderId="0" xfId="62" applyFont="1"/>
    <xf numFmtId="0" fontId="30" fillId="0" borderId="0" xfId="62" applyFont="1"/>
    <xf numFmtId="0" fontId="52" fillId="3" borderId="0" xfId="10" applyFont="1" applyFill="1" applyAlignment="1">
      <alignment vertical="center"/>
    </xf>
    <xf numFmtId="0" fontId="53" fillId="3" borderId="0" xfId="10" applyFont="1" applyFill="1"/>
    <xf numFmtId="0" fontId="53" fillId="0" borderId="0" xfId="10" applyFont="1"/>
    <xf numFmtId="0" fontId="28" fillId="0" borderId="0" xfId="0" applyFont="1"/>
    <xf numFmtId="0" fontId="28" fillId="0" borderId="0" xfId="62" applyFont="1" applyAlignment="1">
      <alignment horizontal="center" vertical="center"/>
    </xf>
    <xf numFmtId="0" fontId="33" fillId="0" borderId="0" xfId="62" applyFont="1" applyAlignment="1">
      <alignment horizontal="center" vertical="center"/>
    </xf>
    <xf numFmtId="0" fontId="28" fillId="5" borderId="0" xfId="62" applyFont="1" applyFill="1" applyAlignment="1">
      <alignment horizontal="center" vertical="center"/>
    </xf>
    <xf numFmtId="0" fontId="27" fillId="0" borderId="0" xfId="62" applyFont="1" applyAlignment="1">
      <alignment horizontal="center" vertical="center"/>
    </xf>
    <xf numFmtId="0" fontId="28" fillId="0" borderId="0" xfId="11" applyFont="1"/>
    <xf numFmtId="0" fontId="28" fillId="0" borderId="0" xfId="11" applyFont="1" applyAlignment="1">
      <alignment horizontal="left" vertical="center" wrapText="1" indent="2"/>
    </xf>
    <xf numFmtId="0" fontId="47" fillId="0" borderId="0" xfId="11" applyFont="1" applyAlignment="1">
      <alignment horizontal="center"/>
    </xf>
    <xf numFmtId="0" fontId="47" fillId="0" borderId="0" xfId="11" applyFont="1"/>
    <xf numFmtId="0" fontId="28" fillId="0" borderId="0" xfId="11" applyFont="1" applyAlignment="1">
      <alignment wrapText="1" shrinkToFit="1"/>
    </xf>
    <xf numFmtId="0" fontId="27" fillId="1" borderId="15" xfId="9" applyFont="1" applyFill="1" applyBorder="1"/>
    <xf numFmtId="0" fontId="27" fillId="1" borderId="16" xfId="9" applyFont="1" applyFill="1" applyBorder="1"/>
    <xf numFmtId="0" fontId="27" fillId="1" borderId="17" xfId="9" applyFont="1" applyFill="1" applyBorder="1"/>
    <xf numFmtId="0" fontId="27" fillId="1" borderId="18" xfId="9" applyFont="1" applyFill="1" applyBorder="1"/>
    <xf numFmtId="0" fontId="27" fillId="1" borderId="13" xfId="9" applyFont="1" applyFill="1" applyBorder="1"/>
    <xf numFmtId="0" fontId="27" fillId="1" borderId="1" xfId="9" applyFont="1" applyFill="1" applyBorder="1"/>
    <xf numFmtId="0" fontId="26" fillId="0" borderId="19" xfId="9" applyFont="1" applyBorder="1"/>
    <xf numFmtId="0" fontId="27" fillId="2" borderId="13" xfId="9" applyFont="1" applyFill="1" applyBorder="1"/>
    <xf numFmtId="0" fontId="38" fillId="2" borderId="1" xfId="9" applyFont="1" applyFill="1" applyBorder="1" applyAlignment="1">
      <alignment horizontal="left"/>
    </xf>
    <xf numFmtId="0" fontId="38" fillId="2" borderId="3" xfId="9" applyFont="1" applyFill="1" applyBorder="1" applyAlignment="1">
      <alignment horizontal="left"/>
    </xf>
    <xf numFmtId="0" fontId="38" fillId="2" borderId="0" xfId="9" applyFont="1" applyFill="1" applyAlignment="1">
      <alignment horizontal="left"/>
    </xf>
    <xf numFmtId="0" fontId="35" fillId="2" borderId="13" xfId="9" applyFont="1" applyFill="1" applyBorder="1"/>
    <xf numFmtId="0" fontId="38" fillId="2" borderId="15" xfId="9" applyFont="1" applyFill="1" applyBorder="1" applyAlignment="1">
      <alignment horizontal="left"/>
    </xf>
    <xf numFmtId="0" fontId="38" fillId="2" borderId="16" xfId="9" applyFont="1" applyFill="1" applyBorder="1" applyAlignment="1">
      <alignment horizontal="left"/>
    </xf>
    <xf numFmtId="0" fontId="38" fillId="2" borderId="17" xfId="9" applyFont="1" applyFill="1" applyBorder="1" applyAlignment="1">
      <alignment horizontal="left"/>
    </xf>
    <xf numFmtId="0" fontId="38" fillId="2" borderId="0" xfId="17" applyFont="1" applyFill="1" applyAlignment="1">
      <alignment horizontal="left"/>
    </xf>
    <xf numFmtId="0" fontId="38" fillId="2" borderId="15" xfId="9" applyFont="1" applyFill="1" applyBorder="1" applyAlignment="1">
      <alignment horizontal="centerContinuous"/>
    </xf>
    <xf numFmtId="0" fontId="38" fillId="2" borderId="17" xfId="9" applyFont="1" applyFill="1" applyBorder="1" applyAlignment="1">
      <alignment horizontal="centerContinuous"/>
    </xf>
    <xf numFmtId="0" fontId="40" fillId="2" borderId="29" xfId="9" applyFont="1" applyFill="1" applyBorder="1" applyAlignment="1">
      <alignment horizontal="center" vertical="top"/>
    </xf>
    <xf numFmtId="0" fontId="40" fillId="2" borderId="23" xfId="9" applyFont="1" applyFill="1" applyBorder="1" applyAlignment="1">
      <alignment horizontal="center" vertical="top"/>
    </xf>
    <xf numFmtId="0" fontId="26" fillId="0" borderId="18" xfId="9" applyFont="1" applyBorder="1"/>
    <xf numFmtId="0" fontId="27" fillId="0" borderId="18" xfId="9" applyFont="1" applyBorder="1" applyAlignment="1">
      <alignment horizontal="left" indent="1"/>
    </xf>
    <xf numFmtId="0" fontId="35" fillId="0" borderId="0" xfId="9" applyFont="1" applyAlignment="1">
      <alignment horizontal="center"/>
    </xf>
    <xf numFmtId="0" fontId="27" fillId="0" borderId="18" xfId="9" applyFont="1" applyBorder="1" applyAlignment="1">
      <alignment horizontal="right"/>
    </xf>
    <xf numFmtId="0" fontId="51" fillId="0" borderId="0" xfId="9" applyFont="1"/>
    <xf numFmtId="0" fontId="27" fillId="1" borderId="20" xfId="9" applyFont="1" applyFill="1" applyBorder="1"/>
    <xf numFmtId="0" fontId="27" fillId="1" borderId="19" xfId="9" applyFont="1" applyFill="1" applyBorder="1"/>
    <xf numFmtId="0" fontId="27" fillId="1" borderId="12" xfId="9" applyFont="1" applyFill="1" applyBorder="1"/>
    <xf numFmtId="0" fontId="27" fillId="0" borderId="5" xfId="16" applyFont="1" applyBorder="1" applyAlignment="1">
      <alignment horizontal="center"/>
    </xf>
    <xf numFmtId="0" fontId="27" fillId="0" borderId="9" xfId="16" applyFont="1" applyBorder="1" applyAlignment="1">
      <alignment horizontal="center"/>
    </xf>
    <xf numFmtId="0" fontId="27" fillId="0" borderId="4" xfId="16" applyFont="1" applyBorder="1"/>
    <xf numFmtId="0" fontId="27" fillId="0" borderId="6" xfId="16" applyFont="1" applyBorder="1"/>
    <xf numFmtId="10" fontId="27" fillId="0" borderId="6" xfId="18" applyNumberFormat="1" applyFont="1" applyBorder="1" applyProtection="1"/>
    <xf numFmtId="0" fontId="27" fillId="0" borderId="8" xfId="16" applyFont="1" applyBorder="1"/>
    <xf numFmtId="0" fontId="25" fillId="0" borderId="0" xfId="12" applyFont="1" applyAlignment="1">
      <alignment horizontal="left"/>
    </xf>
    <xf numFmtId="0" fontId="26" fillId="0" borderId="24" xfId="15" applyFont="1" applyBorder="1" applyAlignment="1">
      <alignment horizontal="center"/>
    </xf>
    <xf numFmtId="0" fontId="26" fillId="0" borderId="47" xfId="15" applyFont="1" applyBorder="1" applyAlignment="1">
      <alignment horizontal="center"/>
    </xf>
    <xf numFmtId="0" fontId="25" fillId="0" borderId="0" xfId="16" applyFont="1" applyAlignment="1">
      <alignment vertical="top"/>
    </xf>
    <xf numFmtId="8" fontId="30" fillId="0" borderId="9" xfId="6" applyFont="1" applyBorder="1" applyAlignment="1" applyProtection="1">
      <alignment vertical="top"/>
    </xf>
    <xf numFmtId="0" fontId="25" fillId="0" borderId="0" xfId="9" applyFont="1" applyAlignment="1">
      <alignment vertical="top"/>
    </xf>
    <xf numFmtId="0" fontId="25" fillId="3" borderId="0" xfId="9" applyFont="1" applyFill="1" applyAlignment="1">
      <alignment vertical="top"/>
    </xf>
    <xf numFmtId="0" fontId="30" fillId="0" borderId="19" xfId="9" applyFont="1" applyBorder="1" applyAlignment="1">
      <alignment vertical="top"/>
    </xf>
    <xf numFmtId="0" fontId="30" fillId="3" borderId="9" xfId="10" applyFont="1" applyFill="1" applyBorder="1" applyAlignment="1">
      <alignment vertical="top"/>
    </xf>
    <xf numFmtId="0" fontId="27" fillId="0" borderId="9" xfId="10" applyFont="1" applyBorder="1"/>
    <xf numFmtId="0" fontId="27" fillId="0" borderId="4" xfId="12" applyFont="1" applyBorder="1"/>
    <xf numFmtId="0" fontId="27" fillId="0" borderId="5" xfId="12" applyFont="1" applyBorder="1" applyAlignment="1">
      <alignment horizontal="center"/>
    </xf>
    <xf numFmtId="0" fontId="30" fillId="0" borderId="5" xfId="13" applyFont="1" applyBorder="1"/>
    <xf numFmtId="0" fontId="27" fillId="0" borderId="5" xfId="12" applyFont="1" applyBorder="1"/>
    <xf numFmtId="8" fontId="27" fillId="0" borderId="5" xfId="4" applyFont="1" applyFill="1" applyBorder="1" applyAlignment="1" applyProtection="1"/>
    <xf numFmtId="8" fontId="27" fillId="0" borderId="5" xfId="4" applyFont="1" applyFill="1" applyBorder="1" applyProtection="1"/>
    <xf numFmtId="0" fontId="27" fillId="0" borderId="11" xfId="12" applyFont="1" applyBorder="1"/>
    <xf numFmtId="0" fontId="27" fillId="0" borderId="6" xfId="12" applyFont="1" applyBorder="1"/>
    <xf numFmtId="0" fontId="27" fillId="0" borderId="7" xfId="12" applyFont="1" applyBorder="1"/>
    <xf numFmtId="0" fontId="27" fillId="0" borderId="6" xfId="12" applyFont="1" applyBorder="1" applyAlignment="1">
      <alignment horizontal="center"/>
    </xf>
    <xf numFmtId="0" fontId="27" fillId="0" borderId="7" xfId="12" applyFont="1" applyBorder="1" applyAlignment="1">
      <alignment horizontal="center"/>
    </xf>
    <xf numFmtId="0" fontId="25" fillId="0" borderId="6" xfId="12" applyFont="1" applyBorder="1" applyAlignment="1">
      <alignment horizontal="center"/>
    </xf>
    <xf numFmtId="0" fontId="25" fillId="0" borderId="7" xfId="12" applyFont="1" applyBorder="1" applyAlignment="1">
      <alignment horizontal="center"/>
    </xf>
    <xf numFmtId="0" fontId="25" fillId="0" borderId="6" xfId="12" applyFont="1" applyBorder="1"/>
    <xf numFmtId="0" fontId="25" fillId="0" borderId="7" xfId="12" applyFont="1" applyBorder="1"/>
    <xf numFmtId="0" fontId="25" fillId="0" borderId="8" xfId="12" applyFont="1" applyBorder="1"/>
    <xf numFmtId="0" fontId="25" fillId="0" borderId="9" xfId="12" applyFont="1" applyBorder="1"/>
    <xf numFmtId="0" fontId="31" fillId="0" borderId="9" xfId="12" applyFont="1" applyBorder="1"/>
    <xf numFmtId="0" fontId="27" fillId="0" borderId="9" xfId="12" applyFont="1" applyBorder="1"/>
    <xf numFmtId="0" fontId="25" fillId="0" borderId="10" xfId="12" applyFont="1" applyBorder="1"/>
    <xf numFmtId="8" fontId="28" fillId="0" borderId="0" xfId="5" applyFont="1" applyFill="1" applyBorder="1" applyAlignment="1" applyProtection="1">
      <alignment horizontal="left" vertical="top"/>
    </xf>
    <xf numFmtId="0" fontId="52" fillId="3" borderId="9" xfId="10" applyFont="1" applyFill="1" applyBorder="1" applyAlignment="1">
      <alignment vertical="center"/>
    </xf>
    <xf numFmtId="0" fontId="25" fillId="0" borderId="0" xfId="27" applyFont="1" applyAlignment="1">
      <alignment vertical="top"/>
    </xf>
    <xf numFmtId="0" fontId="53" fillId="0" borderId="9" xfId="10" applyFont="1" applyBorder="1"/>
    <xf numFmtId="0" fontId="27" fillId="0" borderId="0" xfId="62" applyFont="1" applyAlignment="1">
      <alignment horizontal="left"/>
    </xf>
    <xf numFmtId="0" fontId="28" fillId="0" borderId="62" xfId="62" applyFont="1" applyBorder="1"/>
    <xf numFmtId="0" fontId="28" fillId="0" borderId="22" xfId="62" applyFont="1" applyBorder="1"/>
    <xf numFmtId="0" fontId="38" fillId="2" borderId="82" xfId="9" applyFont="1" applyFill="1" applyBorder="1"/>
    <xf numFmtId="0" fontId="38" fillId="2" borderId="83" xfId="9" applyFont="1" applyFill="1" applyBorder="1"/>
    <xf numFmtId="0" fontId="27" fillId="0" borderId="62" xfId="13" applyFont="1" applyBorder="1"/>
    <xf numFmtId="0" fontId="27" fillId="0" borderId="62" xfId="12" applyFont="1" applyBorder="1"/>
    <xf numFmtId="8" fontId="27" fillId="0" borderId="62" xfId="4" applyFont="1" applyFill="1" applyBorder="1" applyAlignment="1" applyProtection="1"/>
    <xf numFmtId="0" fontId="65" fillId="0" borderId="61" xfId="12" applyFont="1" applyBorder="1" applyAlignment="1">
      <alignment horizontal="center" vertical="center"/>
    </xf>
    <xf numFmtId="8" fontId="48" fillId="0" borderId="0" xfId="4" applyFont="1" applyFill="1" applyBorder="1" applyAlignment="1" applyProtection="1"/>
    <xf numFmtId="0" fontId="48" fillId="0" borderId="61" xfId="12" applyFont="1" applyBorder="1"/>
    <xf numFmtId="0" fontId="66" fillId="0" borderId="68" xfId="9" applyFont="1" applyBorder="1" applyAlignment="1">
      <alignment vertical="top" wrapText="1"/>
    </xf>
    <xf numFmtId="0" fontId="27" fillId="0" borderId="63" xfId="12" applyFont="1" applyBorder="1"/>
    <xf numFmtId="0" fontId="27" fillId="0" borderId="22" xfId="12" applyFont="1" applyBorder="1"/>
    <xf numFmtId="0" fontId="66" fillId="0" borderId="22" xfId="9" applyFont="1" applyBorder="1" applyAlignment="1">
      <alignment horizontal="left" vertical="top" wrapText="1"/>
    </xf>
    <xf numFmtId="0" fontId="66" fillId="0" borderId="60" xfId="9" applyFont="1" applyBorder="1" applyAlignment="1">
      <alignment horizontal="left" vertical="top" wrapText="1"/>
    </xf>
    <xf numFmtId="0" fontId="27" fillId="0" borderId="59" xfId="12" applyFont="1" applyBorder="1"/>
    <xf numFmtId="0" fontId="34" fillId="0" borderId="62" xfId="9" applyFont="1" applyBorder="1" applyAlignment="1">
      <alignment vertical="top" wrapText="1"/>
    </xf>
    <xf numFmtId="0" fontId="34" fillId="0" borderId="70" xfId="9" applyFont="1" applyBorder="1" applyAlignment="1">
      <alignment vertical="top" wrapText="1"/>
    </xf>
    <xf numFmtId="0" fontId="65" fillId="0" borderId="0" xfId="9" applyFont="1" applyAlignment="1">
      <alignment horizontal="left" vertical="center"/>
    </xf>
    <xf numFmtId="0" fontId="48" fillId="0" borderId="0" xfId="12" applyFont="1"/>
    <xf numFmtId="0" fontId="65" fillId="0" borderId="0" xfId="13" applyFont="1" applyAlignment="1">
      <alignment horizontal="center" vertical="center"/>
    </xf>
    <xf numFmtId="0" fontId="27" fillId="0" borderId="61" xfId="12" applyFont="1" applyBorder="1"/>
    <xf numFmtId="0" fontId="48" fillId="0" borderId="0" xfId="12" applyFont="1" applyAlignment="1">
      <alignment vertical="top"/>
    </xf>
    <xf numFmtId="8" fontId="48" fillId="0" borderId="0" xfId="4" applyFont="1" applyFill="1" applyBorder="1" applyAlignment="1" applyProtection="1">
      <alignment vertical="top"/>
    </xf>
    <xf numFmtId="8" fontId="48" fillId="0" borderId="0" xfId="4" applyFont="1" applyFill="1" applyBorder="1" applyAlignment="1" applyProtection="1">
      <alignment horizontal="center" vertical="top"/>
    </xf>
    <xf numFmtId="0" fontId="65" fillId="0" borderId="0" xfId="12" applyFont="1" applyAlignment="1">
      <alignment vertical="center"/>
    </xf>
    <xf numFmtId="0" fontId="38" fillId="0" borderId="39" xfId="32" applyFont="1" applyBorder="1" applyAlignment="1">
      <alignment horizontal="center"/>
    </xf>
    <xf numFmtId="0" fontId="26" fillId="0" borderId="50" xfId="31" applyFont="1" applyBorder="1" applyAlignment="1">
      <alignment horizontal="center" wrapText="1"/>
    </xf>
    <xf numFmtId="0" fontId="27" fillId="0" borderId="39" xfId="28" applyFont="1" applyBorder="1" applyAlignment="1">
      <alignment horizontal="center"/>
    </xf>
    <xf numFmtId="0" fontId="27" fillId="0" borderId="50" xfId="28" applyFont="1" applyBorder="1" applyAlignment="1">
      <alignment horizontal="center" vertical="top"/>
    </xf>
    <xf numFmtId="166" fontId="26" fillId="12" borderId="97" xfId="29" applyNumberFormat="1" applyFont="1" applyFill="1" applyBorder="1" applyProtection="1"/>
    <xf numFmtId="166" fontId="26" fillId="12" borderId="50" xfId="29" applyNumberFormat="1" applyFont="1" applyFill="1" applyBorder="1" applyProtection="1"/>
    <xf numFmtId="0" fontId="27" fillId="9" borderId="68" xfId="31" applyFont="1" applyFill="1" applyBorder="1"/>
    <xf numFmtId="0" fontId="38" fillId="0" borderId="99" xfId="32" applyFont="1" applyBorder="1" applyAlignment="1">
      <alignment horizontal="center"/>
    </xf>
    <xf numFmtId="0" fontId="54" fillId="0" borderId="0" xfId="27" applyFont="1"/>
    <xf numFmtId="0" fontId="25" fillId="3" borderId="52" xfId="12" applyFont="1" applyFill="1" applyBorder="1" applyAlignment="1">
      <alignment horizontal="center"/>
    </xf>
    <xf numFmtId="8" fontId="27" fillId="0" borderId="0" xfId="4" applyFont="1" applyFill="1" applyBorder="1" applyAlignment="1" applyProtection="1">
      <alignment horizontal="center"/>
    </xf>
    <xf numFmtId="0" fontId="27" fillId="0" borderId="59" xfId="12" applyFont="1" applyBorder="1" applyAlignment="1">
      <alignment horizontal="center"/>
    </xf>
    <xf numFmtId="8" fontId="27" fillId="0" borderId="62" xfId="4" applyFont="1" applyFill="1" applyBorder="1" applyAlignment="1" applyProtection="1">
      <alignment horizontal="center"/>
    </xf>
    <xf numFmtId="8" fontId="27" fillId="0" borderId="70" xfId="4" applyFont="1" applyFill="1" applyBorder="1" applyAlignment="1" applyProtection="1">
      <alignment horizontal="center"/>
    </xf>
    <xf numFmtId="8" fontId="48" fillId="0" borderId="0" xfId="4" applyFont="1" applyFill="1" applyBorder="1" applyAlignment="1" applyProtection="1">
      <alignment horizontal="center"/>
    </xf>
    <xf numFmtId="0" fontId="48" fillId="0" borderId="61" xfId="12" applyFont="1" applyBorder="1" applyAlignment="1">
      <alignment horizontal="center"/>
    </xf>
    <xf numFmtId="0" fontId="27" fillId="0" borderId="61" xfId="12" applyFont="1" applyBorder="1" applyAlignment="1">
      <alignment horizontal="center"/>
    </xf>
    <xf numFmtId="0" fontId="25" fillId="3" borderId="87" xfId="12" applyFont="1" applyFill="1" applyBorder="1" applyAlignment="1">
      <alignment horizontal="center"/>
    </xf>
    <xf numFmtId="0" fontId="25" fillId="0" borderId="0" xfId="9" applyFont="1" applyAlignment="1">
      <alignment horizontal="left" vertical="top"/>
    </xf>
    <xf numFmtId="8" fontId="25" fillId="0" borderId="0" xfId="4" applyFont="1" applyFill="1" applyAlignment="1" applyProtection="1">
      <alignment horizontal="left"/>
    </xf>
    <xf numFmtId="8" fontId="25" fillId="0" borderId="0" xfId="4" applyFont="1" applyFill="1" applyBorder="1" applyAlignment="1" applyProtection="1">
      <alignment horizontal="left"/>
    </xf>
    <xf numFmtId="0" fontId="25" fillId="3" borderId="111" xfId="12" applyFont="1" applyFill="1" applyBorder="1" applyAlignment="1">
      <alignment horizontal="center"/>
    </xf>
    <xf numFmtId="0" fontId="48" fillId="0" borderId="6" xfId="12" applyFont="1" applyBorder="1"/>
    <xf numFmtId="0" fontId="48" fillId="3" borderId="52" xfId="12" applyFont="1" applyFill="1" applyBorder="1" applyAlignment="1">
      <alignment horizontal="center"/>
    </xf>
    <xf numFmtId="0" fontId="48" fillId="0" borderId="7" xfId="12" applyFont="1" applyBorder="1"/>
    <xf numFmtId="0" fontId="48" fillId="3" borderId="55" xfId="12" applyFont="1" applyFill="1" applyBorder="1" applyAlignment="1">
      <alignment horizontal="center"/>
    </xf>
    <xf numFmtId="0" fontId="27" fillId="12" borderId="19" xfId="9" applyFont="1" applyFill="1" applyBorder="1"/>
    <xf numFmtId="0" fontId="72" fillId="0" borderId="102" xfId="1" applyNumberFormat="1" applyFont="1" applyFill="1" applyBorder="1" applyAlignment="1" applyProtection="1">
      <alignment horizontal="center" wrapText="1"/>
    </xf>
    <xf numFmtId="0" fontId="72" fillId="0" borderId="95" xfId="1" applyNumberFormat="1" applyFont="1" applyFill="1" applyBorder="1" applyAlignment="1" applyProtection="1">
      <alignment horizontal="center" wrapText="1"/>
    </xf>
    <xf numFmtId="1" fontId="72" fillId="0" borderId="61" xfId="18" applyNumberFormat="1" applyFont="1" applyFill="1" applyBorder="1" applyAlignment="1" applyProtection="1">
      <alignment horizontal="center" wrapText="1"/>
    </xf>
    <xf numFmtId="0" fontId="62" fillId="5" borderId="2" xfId="13" applyFont="1" applyFill="1" applyBorder="1" applyAlignment="1">
      <alignment horizontal="center" vertical="center" wrapText="1"/>
    </xf>
    <xf numFmtId="0" fontId="62" fillId="5" borderId="63" xfId="13" applyFont="1" applyFill="1" applyBorder="1" applyAlignment="1">
      <alignment horizontal="center" vertical="center" wrapText="1"/>
    </xf>
    <xf numFmtId="10" fontId="62" fillId="5" borderId="2" xfId="18" applyNumberFormat="1" applyFont="1" applyFill="1" applyBorder="1" applyAlignment="1" applyProtection="1">
      <alignment horizontal="center" vertical="center" wrapText="1"/>
    </xf>
    <xf numFmtId="0" fontId="62" fillId="5" borderId="60" xfId="13" applyFont="1" applyFill="1" applyBorder="1" applyAlignment="1">
      <alignment horizontal="center" vertical="center" wrapText="1"/>
    </xf>
    <xf numFmtId="10" fontId="20" fillId="0" borderId="0" xfId="18" applyNumberFormat="1" applyFont="1" applyFill="1" applyProtection="1"/>
    <xf numFmtId="7" fontId="26" fillId="14" borderId="109" xfId="4" applyNumberFormat="1" applyFont="1" applyFill="1" applyBorder="1" applyProtection="1"/>
    <xf numFmtId="7" fontId="26" fillId="14" borderId="2" xfId="4" applyNumberFormat="1" applyFont="1" applyFill="1" applyBorder="1" applyProtection="1"/>
    <xf numFmtId="7" fontId="26" fillId="12" borderId="2" xfId="4" applyNumberFormat="1" applyFont="1" applyFill="1" applyBorder="1" applyProtection="1"/>
    <xf numFmtId="0" fontId="65" fillId="14" borderId="106" xfId="10" applyFont="1" applyFill="1" applyBorder="1" applyAlignment="1">
      <alignment horizontal="center" vertical="center" wrapText="1"/>
    </xf>
    <xf numFmtId="0" fontId="65" fillId="14" borderId="91" xfId="10" applyFont="1" applyFill="1" applyBorder="1" applyAlignment="1">
      <alignment horizontal="center" vertical="center" wrapText="1"/>
    </xf>
    <xf numFmtId="7" fontId="26" fillId="14" borderId="28" xfId="6" applyNumberFormat="1" applyFont="1" applyFill="1" applyBorder="1" applyProtection="1"/>
    <xf numFmtId="7" fontId="26" fillId="14" borderId="40" xfId="6" applyNumberFormat="1" applyFont="1" applyFill="1" applyBorder="1" applyProtection="1"/>
    <xf numFmtId="0" fontId="20" fillId="15" borderId="73" xfId="12" applyFont="1" applyFill="1" applyBorder="1" applyAlignment="1">
      <alignment vertical="center"/>
    </xf>
    <xf numFmtId="0" fontId="20" fillId="0" borderId="9" xfId="10" applyFont="1" applyBorder="1"/>
    <xf numFmtId="0" fontId="20" fillId="0" borderId="0" xfId="10" applyFont="1"/>
    <xf numFmtId="0" fontId="20" fillId="0" borderId="0" xfId="12" applyFont="1"/>
    <xf numFmtId="8" fontId="20" fillId="0" borderId="0" xfId="4" applyFont="1" applyFill="1" applyBorder="1" applyAlignment="1" applyProtection="1">
      <alignment horizontal="center" vertical="center"/>
    </xf>
    <xf numFmtId="8" fontId="62" fillId="0" borderId="5" xfId="4" applyFont="1" applyFill="1" applyBorder="1" applyAlignment="1" applyProtection="1">
      <alignment vertical="center"/>
    </xf>
    <xf numFmtId="0" fontId="20" fillId="0" borderId="0" xfId="12" applyFont="1" applyAlignment="1">
      <alignment horizontal="left" vertical="top"/>
    </xf>
    <xf numFmtId="8" fontId="62" fillId="0" borderId="0" xfId="4" applyFont="1" applyFill="1" applyBorder="1" applyAlignment="1" applyProtection="1">
      <alignment vertical="center"/>
    </xf>
    <xf numFmtId="0" fontId="20" fillId="0" borderId="0" xfId="13" applyFont="1"/>
    <xf numFmtId="0" fontId="62" fillId="0" borderId="0" xfId="13" applyFont="1"/>
    <xf numFmtId="8" fontId="62" fillId="0" borderId="0" xfId="4" applyFont="1" applyFill="1" applyBorder="1" applyAlignment="1" applyProtection="1">
      <alignment horizontal="center" vertical="center"/>
    </xf>
    <xf numFmtId="0" fontId="20" fillId="15" borderId="72" xfId="12" applyFont="1" applyFill="1" applyBorder="1"/>
    <xf numFmtId="0" fontId="62" fillId="23" borderId="30" xfId="12" applyFont="1" applyFill="1" applyBorder="1" applyAlignment="1">
      <alignment wrapText="1"/>
    </xf>
    <xf numFmtId="0" fontId="20" fillId="15" borderId="67" xfId="12" applyFont="1" applyFill="1" applyBorder="1"/>
    <xf numFmtId="1" fontId="20" fillId="0" borderId="120" xfId="18" applyNumberFormat="1" applyFont="1" applyFill="1" applyBorder="1" applyAlignment="1" applyProtection="1">
      <alignment horizontal="center"/>
    </xf>
    <xf numFmtId="1" fontId="20" fillId="0" borderId="80" xfId="18" applyNumberFormat="1" applyFont="1" applyFill="1" applyBorder="1" applyAlignment="1" applyProtection="1">
      <alignment horizontal="center"/>
    </xf>
    <xf numFmtId="10" fontId="82" fillId="3" borderId="37" xfId="18" applyNumberFormat="1" applyFont="1" applyFill="1" applyBorder="1" applyAlignment="1" applyProtection="1">
      <alignment wrapText="1"/>
    </xf>
    <xf numFmtId="166" fontId="22" fillId="17" borderId="37" xfId="1" applyNumberFormat="1" applyFont="1" applyFill="1" applyBorder="1" applyProtection="1"/>
    <xf numFmtId="166" fontId="62" fillId="15" borderId="51" xfId="1" applyNumberFormat="1" applyFont="1" applyFill="1" applyBorder="1" applyProtection="1"/>
    <xf numFmtId="166" fontId="22" fillId="17" borderId="36" xfId="1" applyNumberFormat="1" applyFont="1" applyFill="1" applyBorder="1" applyProtection="1"/>
    <xf numFmtId="166" fontId="22" fillId="12" borderId="84" xfId="1" applyNumberFormat="1" applyFont="1" applyFill="1" applyBorder="1" applyProtection="1"/>
    <xf numFmtId="10" fontId="20" fillId="0" borderId="0" xfId="18" applyNumberFormat="1" applyFont="1" applyProtection="1"/>
    <xf numFmtId="1" fontId="20" fillId="3" borderId="120" xfId="18" applyNumberFormat="1" applyFont="1" applyFill="1" applyBorder="1" applyAlignment="1" applyProtection="1">
      <alignment horizontal="center"/>
    </xf>
    <xf numFmtId="1" fontId="20" fillId="0" borderId="81" xfId="18" applyNumberFormat="1" applyFont="1" applyFill="1" applyBorder="1" applyAlignment="1" applyProtection="1">
      <alignment horizontal="center"/>
    </xf>
    <xf numFmtId="10" fontId="82" fillId="3" borderId="43" xfId="18" applyNumberFormat="1" applyFont="1" applyFill="1" applyBorder="1" applyAlignment="1" applyProtection="1">
      <alignment wrapText="1"/>
    </xf>
    <xf numFmtId="166" fontId="62" fillId="15" borderId="49" xfId="1" applyNumberFormat="1" applyFont="1" applyFill="1" applyBorder="1" applyProtection="1"/>
    <xf numFmtId="166" fontId="22" fillId="17" borderId="44" xfId="1" applyNumberFormat="1" applyFont="1" applyFill="1" applyBorder="1" applyProtection="1"/>
    <xf numFmtId="166" fontId="22" fillId="17" borderId="43" xfId="1" applyNumberFormat="1" applyFont="1" applyFill="1" applyBorder="1" applyProtection="1"/>
    <xf numFmtId="166" fontId="22" fillId="17" borderId="77" xfId="1" applyNumberFormat="1" applyFont="1" applyFill="1" applyBorder="1" applyProtection="1"/>
    <xf numFmtId="1" fontId="20" fillId="3" borderId="61" xfId="18" applyNumberFormat="1" applyFont="1" applyFill="1" applyBorder="1" applyAlignment="1" applyProtection="1">
      <alignment horizontal="center"/>
    </xf>
    <xf numFmtId="10" fontId="82" fillId="0" borderId="14" xfId="18" applyNumberFormat="1" applyFont="1" applyFill="1" applyBorder="1" applyAlignment="1" applyProtection="1">
      <alignment wrapText="1"/>
    </xf>
    <xf numFmtId="1" fontId="22" fillId="12" borderId="43" xfId="1" applyNumberFormat="1" applyFont="1" applyFill="1" applyBorder="1" applyAlignment="1" applyProtection="1">
      <alignment horizontal="center"/>
    </xf>
    <xf numFmtId="1" fontId="62" fillId="15" borderId="119" xfId="18" applyNumberFormat="1" applyFont="1" applyFill="1" applyBorder="1" applyAlignment="1" applyProtection="1">
      <alignment horizontal="center"/>
    </xf>
    <xf numFmtId="1" fontId="62" fillId="15" borderId="78" xfId="18" applyNumberFormat="1" applyFont="1" applyFill="1" applyBorder="1" applyAlignment="1" applyProtection="1"/>
    <xf numFmtId="1" fontId="62" fillId="15" borderId="31" xfId="18" applyNumberFormat="1" applyFont="1" applyFill="1" applyBorder="1" applyAlignment="1" applyProtection="1"/>
    <xf numFmtId="1" fontId="83" fillId="19" borderId="21" xfId="1" applyNumberFormat="1" applyFont="1" applyFill="1" applyBorder="1" applyAlignment="1" applyProtection="1">
      <alignment horizontal="center"/>
    </xf>
    <xf numFmtId="166" fontId="83" fillId="19" borderId="21" xfId="1" applyNumberFormat="1" applyFont="1" applyFill="1" applyBorder="1" applyProtection="1"/>
    <xf numFmtId="10" fontId="83" fillId="19" borderId="21" xfId="18" applyNumberFormat="1" applyFont="1" applyFill="1" applyBorder="1" applyProtection="1"/>
    <xf numFmtId="166" fontId="83" fillId="19" borderId="57" xfId="1" applyNumberFormat="1" applyFont="1" applyFill="1" applyBorder="1" applyProtection="1"/>
    <xf numFmtId="166" fontId="62" fillId="15" borderId="79" xfId="1" applyNumberFormat="1" applyFont="1" applyFill="1" applyBorder="1" applyProtection="1"/>
    <xf numFmtId="166" fontId="83" fillId="19" borderId="31" xfId="1" applyNumberFormat="1" applyFont="1" applyFill="1" applyBorder="1" applyProtection="1"/>
    <xf numFmtId="166" fontId="83" fillId="19" borderId="79" xfId="1" applyNumberFormat="1" applyFont="1" applyFill="1" applyBorder="1" applyProtection="1"/>
    <xf numFmtId="166" fontId="22" fillId="12" borderId="77" xfId="1" applyNumberFormat="1" applyFont="1" applyFill="1" applyBorder="1" applyProtection="1"/>
    <xf numFmtId="1" fontId="20" fillId="0" borderId="61" xfId="18" applyNumberFormat="1" applyFont="1" applyFill="1" applyBorder="1" applyAlignment="1" applyProtection="1">
      <alignment horizontal="center"/>
    </xf>
    <xf numFmtId="1" fontId="20" fillId="22" borderId="80" xfId="18" applyNumberFormat="1" applyFont="1" applyFill="1" applyBorder="1" applyAlignment="1" applyProtection="1">
      <alignment horizontal="center" wrapText="1"/>
    </xf>
    <xf numFmtId="1" fontId="20" fillId="22" borderId="81" xfId="18" applyNumberFormat="1" applyFont="1" applyFill="1" applyBorder="1" applyAlignment="1" applyProtection="1">
      <alignment horizontal="center" wrapText="1"/>
    </xf>
    <xf numFmtId="1" fontId="62" fillId="12" borderId="120" xfId="18" applyNumberFormat="1" applyFont="1" applyFill="1" applyBorder="1" applyAlignment="1" applyProtection="1">
      <alignment horizontal="center"/>
    </xf>
    <xf numFmtId="1" fontId="62" fillId="12" borderId="80" xfId="18" applyNumberFormat="1" applyFont="1" applyFill="1" applyBorder="1" applyAlignment="1" applyProtection="1">
      <alignment horizontal="center" wrapText="1"/>
    </xf>
    <xf numFmtId="166" fontId="83" fillId="17" borderId="43" xfId="1" applyNumberFormat="1" applyFont="1" applyFill="1" applyBorder="1" applyProtection="1"/>
    <xf numFmtId="10" fontId="83" fillId="12" borderId="43" xfId="18" applyNumberFormat="1" applyFont="1" applyFill="1" applyBorder="1" applyProtection="1"/>
    <xf numFmtId="10" fontId="83" fillId="17" borderId="46" xfId="18" applyNumberFormat="1" applyFont="1" applyFill="1" applyBorder="1" applyProtection="1"/>
    <xf numFmtId="166" fontId="83" fillId="17" borderId="44" xfId="1" applyNumberFormat="1" applyFont="1" applyFill="1" applyBorder="1" applyProtection="1"/>
    <xf numFmtId="166" fontId="83" fillId="17" borderId="49" xfId="1" applyNumberFormat="1" applyFont="1" applyFill="1" applyBorder="1" applyProtection="1"/>
    <xf numFmtId="1" fontId="62" fillId="12" borderId="81" xfId="18" applyNumberFormat="1" applyFont="1" applyFill="1" applyBorder="1" applyAlignment="1" applyProtection="1">
      <alignment horizontal="center" wrapText="1"/>
    </xf>
    <xf numFmtId="10" fontId="84" fillId="12" borderId="43" xfId="18" applyNumberFormat="1" applyFont="1" applyFill="1" applyBorder="1" applyAlignment="1" applyProtection="1">
      <alignment wrapText="1"/>
    </xf>
    <xf numFmtId="10" fontId="83" fillId="17" borderId="43" xfId="18" applyNumberFormat="1" applyFont="1" applyFill="1" applyBorder="1" applyProtection="1"/>
    <xf numFmtId="1" fontId="62" fillId="12" borderId="61" xfId="18" applyNumberFormat="1" applyFont="1" applyFill="1" applyBorder="1" applyAlignment="1" applyProtection="1">
      <alignment horizontal="center"/>
    </xf>
    <xf numFmtId="1" fontId="83" fillId="12" borderId="43" xfId="1" applyNumberFormat="1" applyFont="1" applyFill="1" applyBorder="1" applyAlignment="1" applyProtection="1">
      <alignment horizontal="center"/>
    </xf>
    <xf numFmtId="10" fontId="83" fillId="19" borderId="57" xfId="18" applyNumberFormat="1" applyFont="1" applyFill="1" applyBorder="1" applyProtection="1"/>
    <xf numFmtId="166" fontId="83" fillId="19" borderId="69" xfId="1" applyNumberFormat="1" applyFont="1" applyFill="1" applyBorder="1" applyProtection="1"/>
    <xf numFmtId="8" fontId="20" fillId="0" borderId="0" xfId="4" applyFont="1" applyFill="1" applyProtection="1"/>
    <xf numFmtId="8" fontId="20" fillId="0" borderId="0" xfId="4" applyFont="1" applyFill="1" applyAlignment="1" applyProtection="1">
      <alignment horizontal="center"/>
    </xf>
    <xf numFmtId="0" fontId="12" fillId="0" borderId="39" xfId="12" applyFont="1" applyBorder="1" applyAlignment="1">
      <alignment horizontal="center"/>
    </xf>
    <xf numFmtId="0" fontId="12" fillId="0" borderId="28" xfId="12" applyFont="1" applyBorder="1" applyAlignment="1">
      <alignment horizontal="center"/>
    </xf>
    <xf numFmtId="0" fontId="12" fillId="0" borderId="50" xfId="12" applyFont="1" applyBorder="1" applyAlignment="1">
      <alignment horizontal="center"/>
    </xf>
    <xf numFmtId="0" fontId="12" fillId="0" borderId="40" xfId="12" applyFont="1" applyBorder="1" applyAlignment="1">
      <alignment horizontal="center"/>
    </xf>
    <xf numFmtId="0" fontId="12" fillId="0" borderId="0" xfId="10" applyFont="1" applyAlignment="1">
      <alignment horizontal="left" vertical="top"/>
    </xf>
    <xf numFmtId="0" fontId="12" fillId="0" borderId="0" xfId="10" applyFont="1" applyAlignment="1">
      <alignment horizontal="left"/>
    </xf>
    <xf numFmtId="0" fontId="12" fillId="0" borderId="0" xfId="12" applyFont="1" applyAlignment="1">
      <alignment horizontal="center"/>
    </xf>
    <xf numFmtId="0" fontId="12" fillId="0" borderId="0" xfId="12" applyFont="1"/>
    <xf numFmtId="10" fontId="12" fillId="0" borderId="0" xfId="18" applyNumberFormat="1" applyFont="1" applyFill="1" applyProtection="1"/>
    <xf numFmtId="0" fontId="87" fillId="21" borderId="0" xfId="12" applyFont="1" applyFill="1"/>
    <xf numFmtId="8" fontId="12" fillId="0" borderId="0" xfId="4" applyFont="1" applyFill="1" applyProtection="1"/>
    <xf numFmtId="0" fontId="25" fillId="0" borderId="0" xfId="62" applyFont="1"/>
    <xf numFmtId="0" fontId="30" fillId="3" borderId="9" xfId="10" applyFont="1" applyFill="1" applyBorder="1" applyAlignment="1">
      <alignment vertical="center"/>
    </xf>
    <xf numFmtId="0" fontId="54" fillId="0" borderId="0" xfId="62" applyFont="1"/>
    <xf numFmtId="0" fontId="93" fillId="0" borderId="0" xfId="62" applyFont="1"/>
    <xf numFmtId="0" fontId="49" fillId="0" borderId="0" xfId="62" applyFont="1"/>
    <xf numFmtId="0" fontId="49" fillId="0" borderId="72" xfId="62" applyFont="1" applyBorder="1" applyAlignment="1">
      <alignment horizontal="center" vertical="center" wrapText="1"/>
    </xf>
    <xf numFmtId="0" fontId="46" fillId="10" borderId="62" xfId="62" applyFont="1" applyFill="1" applyBorder="1" applyAlignment="1">
      <alignment horizontal="center" vertical="center" wrapText="1"/>
    </xf>
    <xf numFmtId="0" fontId="49" fillId="24" borderId="41" xfId="62" applyFont="1" applyFill="1" applyBorder="1" applyAlignment="1">
      <alignment horizontal="center" vertical="center" wrapText="1"/>
    </xf>
    <xf numFmtId="0" fontId="46" fillId="0" borderId="0" xfId="62" applyFont="1" applyAlignment="1">
      <alignment horizontal="left" vertical="center"/>
    </xf>
    <xf numFmtId="0" fontId="46" fillId="0" borderId="0" xfId="62" applyFont="1" applyAlignment="1">
      <alignment horizontal="center" vertical="center"/>
    </xf>
    <xf numFmtId="0" fontId="49" fillId="0" borderId="0" xfId="62" applyFont="1" applyAlignment="1">
      <alignment horizontal="left" vertical="center"/>
    </xf>
    <xf numFmtId="0" fontId="49" fillId="0" borderId="0" xfId="62" applyFont="1" applyAlignment="1">
      <alignment horizontal="center" vertical="center"/>
    </xf>
    <xf numFmtId="0" fontId="46" fillId="5" borderId="0" xfId="62" applyFont="1" applyFill="1" applyAlignment="1">
      <alignment horizontal="center" vertical="center"/>
    </xf>
    <xf numFmtId="0" fontId="49" fillId="0" borderId="66" xfId="62" applyFont="1" applyBorder="1" applyAlignment="1">
      <alignment horizontal="center" vertical="center"/>
    </xf>
    <xf numFmtId="0" fontId="49" fillId="16" borderId="66" xfId="62" applyFont="1" applyFill="1" applyBorder="1" applyAlignment="1">
      <alignment horizontal="center" vertical="center"/>
    </xf>
    <xf numFmtId="0" fontId="49" fillId="0" borderId="66" xfId="62" applyFont="1" applyBorder="1" applyAlignment="1">
      <alignment horizontal="center" wrapText="1"/>
    </xf>
    <xf numFmtId="0" fontId="89" fillId="0" borderId="0" xfId="62" applyFont="1"/>
    <xf numFmtId="0" fontId="29" fillId="0" borderId="122" xfId="32" applyFont="1" applyBorder="1" applyAlignment="1">
      <alignment horizontal="center"/>
    </xf>
    <xf numFmtId="166" fontId="26" fillId="12" borderId="50" xfId="29" applyNumberFormat="1" applyFont="1" applyFill="1" applyBorder="1" applyAlignment="1" applyProtection="1"/>
    <xf numFmtId="0" fontId="29" fillId="0" borderId="125" xfId="32" applyFont="1" applyBorder="1" applyAlignment="1">
      <alignment horizontal="center"/>
    </xf>
    <xf numFmtId="0" fontId="38" fillId="0" borderId="122" xfId="32" applyFont="1" applyBorder="1" applyAlignment="1">
      <alignment horizontal="center"/>
    </xf>
    <xf numFmtId="166" fontId="26" fillId="12" borderId="50" xfId="27" applyNumberFormat="1" applyFont="1" applyFill="1" applyBorder="1"/>
    <xf numFmtId="166" fontId="49" fillId="12" borderId="97" xfId="29" applyNumberFormat="1" applyFont="1" applyFill="1" applyBorder="1" applyProtection="1"/>
    <xf numFmtId="44" fontId="89" fillId="0" borderId="0" xfId="37" applyFont="1" applyFill="1" applyBorder="1" applyAlignment="1" applyProtection="1">
      <alignment horizontal="center" vertical="center" wrapText="1"/>
    </xf>
    <xf numFmtId="44" fontId="89" fillId="0" borderId="0" xfId="37" applyFont="1" applyBorder="1" applyAlignment="1" applyProtection="1">
      <alignment horizontal="center" vertical="center" wrapText="1"/>
    </xf>
    <xf numFmtId="8" fontId="25" fillId="0" borderId="9" xfId="4" applyFont="1" applyFill="1" applyBorder="1" applyAlignment="1" applyProtection="1">
      <alignment horizontal="center"/>
    </xf>
    <xf numFmtId="0" fontId="27" fillId="0" borderId="0" xfId="27" applyFont="1" applyAlignment="1">
      <alignment horizontal="center"/>
    </xf>
    <xf numFmtId="0" fontId="54" fillId="0" borderId="0" xfId="27" applyFont="1" applyAlignment="1">
      <alignment horizontal="center"/>
    </xf>
    <xf numFmtId="0" fontId="33" fillId="15" borderId="18" xfId="12" applyFont="1" applyFill="1" applyBorder="1" applyAlignment="1">
      <alignment vertical="center" wrapText="1"/>
    </xf>
    <xf numFmtId="0" fontId="33" fillId="15" borderId="0" xfId="12" applyFont="1" applyFill="1" applyAlignment="1">
      <alignment vertical="center" wrapText="1"/>
    </xf>
    <xf numFmtId="0" fontId="67" fillId="0" borderId="0" xfId="9" applyFont="1" applyAlignment="1">
      <alignment vertical="center" wrapText="1" shrinkToFit="1"/>
    </xf>
    <xf numFmtId="0" fontId="66" fillId="0" borderId="0" xfId="9" applyFont="1" applyAlignment="1">
      <alignment vertical="top" wrapText="1"/>
    </xf>
    <xf numFmtId="0" fontId="67" fillId="0" borderId="0" xfId="10" applyFont="1" applyAlignment="1">
      <alignment vertical="center" wrapText="1" shrinkToFit="1"/>
    </xf>
    <xf numFmtId="8" fontId="48" fillId="0" borderId="68" xfId="4" applyFont="1" applyFill="1" applyBorder="1" applyAlignment="1" applyProtection="1">
      <alignment horizontal="center"/>
    </xf>
    <xf numFmtId="0" fontId="48" fillId="0" borderId="68" xfId="9" applyFont="1" applyBorder="1" applyAlignment="1">
      <alignment horizontal="center" vertical="center"/>
    </xf>
    <xf numFmtId="0" fontId="25" fillId="0" borderId="68" xfId="9" applyFont="1" applyBorder="1" applyAlignment="1">
      <alignment horizontal="center" vertical="center" wrapText="1" shrinkToFit="1"/>
    </xf>
    <xf numFmtId="0" fontId="32" fillId="0" borderId="68" xfId="12" applyFont="1" applyBorder="1" applyAlignment="1">
      <alignment horizontal="left"/>
    </xf>
    <xf numFmtId="0" fontId="27" fillId="0" borderId="68" xfId="12" applyFont="1" applyBorder="1" applyAlignment="1">
      <alignment horizontal="left"/>
    </xf>
    <xf numFmtId="0" fontId="65" fillId="0" borderId="131" xfId="15" applyFont="1" applyBorder="1" applyAlignment="1">
      <alignment horizontal="center"/>
    </xf>
    <xf numFmtId="0" fontId="65" fillId="0" borderId="109" xfId="15" applyFont="1" applyBorder="1" applyAlignment="1">
      <alignment horizontal="center"/>
    </xf>
    <xf numFmtId="0" fontId="25" fillId="3" borderId="88" xfId="12" applyFont="1" applyFill="1" applyBorder="1" applyAlignment="1">
      <alignment horizontal="center" textRotation="255"/>
    </xf>
    <xf numFmtId="7" fontId="26" fillId="14" borderId="94" xfId="4" applyNumberFormat="1" applyFont="1" applyFill="1" applyBorder="1" applyProtection="1"/>
    <xf numFmtId="0" fontId="25" fillId="3" borderId="88" xfId="12" applyFont="1" applyFill="1" applyBorder="1" applyAlignment="1">
      <alignment horizontal="center"/>
    </xf>
    <xf numFmtId="7" fontId="26" fillId="14" borderId="30" xfId="4" applyNumberFormat="1" applyFont="1" applyFill="1" applyBorder="1" applyProtection="1"/>
    <xf numFmtId="7" fontId="26" fillId="14" borderId="74" xfId="4" applyNumberFormat="1" applyFont="1" applyFill="1" applyBorder="1" applyProtection="1"/>
    <xf numFmtId="0" fontId="20" fillId="20" borderId="87" xfId="12" applyFont="1" applyFill="1" applyBorder="1"/>
    <xf numFmtId="0" fontId="20" fillId="20" borderId="107" xfId="12" applyFont="1" applyFill="1" applyBorder="1"/>
    <xf numFmtId="0" fontId="20" fillId="20" borderId="90" xfId="12" applyFont="1" applyFill="1" applyBorder="1"/>
    <xf numFmtId="44" fontId="20" fillId="0" borderId="0" xfId="3" applyFont="1" applyAlignment="1" applyProtection="1">
      <alignment horizontal="center"/>
    </xf>
    <xf numFmtId="44" fontId="20" fillId="0" borderId="0" xfId="3" applyFont="1" applyFill="1" applyAlignment="1" applyProtection="1">
      <alignment horizontal="center"/>
    </xf>
    <xf numFmtId="44" fontId="12" fillId="0" borderId="0" xfId="3" applyFont="1" applyAlignment="1" applyProtection="1">
      <alignment horizontal="center"/>
    </xf>
    <xf numFmtId="2" fontId="20" fillId="0" borderId="0" xfId="18" applyNumberFormat="1" applyFont="1" applyProtection="1"/>
    <xf numFmtId="166" fontId="20" fillId="0" borderId="0" xfId="3" applyNumberFormat="1" applyFont="1" applyAlignment="1" applyProtection="1">
      <alignment horizontal="center"/>
    </xf>
    <xf numFmtId="10" fontId="22" fillId="12" borderId="37" xfId="18" applyNumberFormat="1" applyFont="1" applyFill="1" applyBorder="1" applyProtection="1"/>
    <xf numFmtId="10" fontId="22" fillId="12" borderId="43" xfId="18" applyNumberFormat="1" applyFont="1" applyFill="1" applyBorder="1" applyProtection="1"/>
    <xf numFmtId="10" fontId="84" fillId="12" borderId="14" xfId="18" applyNumberFormat="1" applyFont="1" applyFill="1" applyBorder="1" applyAlignment="1" applyProtection="1">
      <alignment wrapText="1"/>
    </xf>
    <xf numFmtId="0" fontId="72" fillId="0" borderId="0" xfId="12" applyFont="1" applyAlignment="1">
      <alignment horizontal="center" wrapText="1"/>
    </xf>
    <xf numFmtId="44" fontId="62" fillId="0" borderId="0" xfId="1" applyNumberFormat="1" applyFont="1" applyFill="1" applyBorder="1" applyAlignment="1" applyProtection="1">
      <alignment horizontal="center" vertical="center"/>
    </xf>
    <xf numFmtId="44" fontId="99" fillId="0" borderId="0" xfId="3" applyFont="1" applyAlignment="1" applyProtection="1">
      <alignment horizontal="center"/>
    </xf>
    <xf numFmtId="166" fontId="102" fillId="9" borderId="68" xfId="26" applyNumberFormat="1" applyFont="1" applyFill="1" applyBorder="1" applyAlignment="1" applyProtection="1">
      <alignment horizontal="right"/>
    </xf>
    <xf numFmtId="8" fontId="102" fillId="0" borderId="0" xfId="26" applyFont="1" applyFill="1" applyBorder="1" applyProtection="1"/>
    <xf numFmtId="166" fontId="102" fillId="9" borderId="56" xfId="3" applyNumberFormat="1" applyFont="1" applyFill="1" applyBorder="1" applyAlignment="1" applyProtection="1">
      <alignment horizontal="right"/>
    </xf>
    <xf numFmtId="166" fontId="102" fillId="9" borderId="67" xfId="3" applyNumberFormat="1" applyFont="1" applyFill="1" applyBorder="1" applyAlignment="1" applyProtection="1">
      <alignment horizontal="right"/>
    </xf>
    <xf numFmtId="4" fontId="102" fillId="0" borderId="0" xfId="24" applyFont="1" applyBorder="1" applyProtection="1"/>
    <xf numFmtId="166" fontId="105" fillId="9" borderId="136" xfId="26" applyNumberFormat="1" applyFont="1" applyFill="1" applyBorder="1" applyAlignment="1" applyProtection="1">
      <alignment horizontal="right"/>
    </xf>
    <xf numFmtId="166" fontId="105" fillId="9" borderId="66" xfId="26" applyNumberFormat="1" applyFont="1" applyFill="1" applyBorder="1" applyAlignment="1" applyProtection="1">
      <alignment horizontal="right"/>
    </xf>
    <xf numFmtId="166" fontId="102" fillId="9" borderId="75" xfId="3" applyNumberFormat="1" applyFont="1" applyFill="1" applyBorder="1" applyAlignment="1" applyProtection="1">
      <alignment horizontal="right"/>
    </xf>
    <xf numFmtId="8" fontId="102" fillId="0" borderId="0" xfId="26" applyFont="1" applyBorder="1" applyProtection="1"/>
    <xf numFmtId="0" fontId="27" fillId="3" borderId="123" xfId="28" applyFont="1" applyFill="1" applyBorder="1" applyAlignment="1">
      <alignment horizontal="left" wrapText="1"/>
    </xf>
    <xf numFmtId="0" fontId="49" fillId="3" borderId="9" xfId="28" applyFont="1" applyFill="1" applyBorder="1" applyAlignment="1">
      <alignment horizontal="left"/>
    </xf>
    <xf numFmtId="0" fontId="33" fillId="0" borderId="0" xfId="28" applyFont="1" applyAlignment="1">
      <alignment horizontal="left" wrapText="1"/>
    </xf>
    <xf numFmtId="0" fontId="27" fillId="0" borderId="33" xfId="28" applyFont="1" applyBorder="1" applyAlignment="1">
      <alignment horizontal="center"/>
    </xf>
    <xf numFmtId="0" fontId="26" fillId="3" borderId="38" xfId="28" applyFont="1" applyFill="1" applyBorder="1" applyAlignment="1">
      <alignment horizontal="center"/>
    </xf>
    <xf numFmtId="0" fontId="26" fillId="3" borderId="33" xfId="28" applyFont="1" applyFill="1" applyBorder="1" applyAlignment="1">
      <alignment horizontal="left" wrapText="1"/>
    </xf>
    <xf numFmtId="0" fontId="26" fillId="3" borderId="38" xfId="28" applyFont="1" applyFill="1" applyBorder="1" applyAlignment="1">
      <alignment horizontal="left"/>
    </xf>
    <xf numFmtId="0" fontId="29" fillId="0" borderId="98" xfId="32" applyFont="1" applyBorder="1" applyAlignment="1">
      <alignment horizontal="left"/>
    </xf>
    <xf numFmtId="0" fontId="26" fillId="3" borderId="38" xfId="28" applyFont="1" applyFill="1" applyBorder="1" applyAlignment="1">
      <alignment horizontal="center" wrapText="1"/>
    </xf>
    <xf numFmtId="0" fontId="26" fillId="3" borderId="33" xfId="28" applyFont="1" applyFill="1" applyBorder="1" applyAlignment="1">
      <alignment horizontal="left"/>
    </xf>
    <xf numFmtId="0" fontId="26" fillId="3" borderId="38" xfId="28" applyFont="1" applyFill="1" applyBorder="1" applyAlignment="1">
      <alignment horizontal="left" wrapText="1"/>
    </xf>
    <xf numFmtId="0" fontId="38" fillId="0" borderId="9" xfId="32" applyFont="1" applyBorder="1" applyAlignment="1">
      <alignment horizontal="left"/>
    </xf>
    <xf numFmtId="0" fontId="38" fillId="0" borderId="38" xfId="32" applyFont="1" applyBorder="1" applyAlignment="1">
      <alignment horizontal="left"/>
    </xf>
    <xf numFmtId="0" fontId="109" fillId="0" borderId="39" xfId="27" applyFont="1" applyBorder="1" applyAlignment="1">
      <alignment horizontal="center" textRotation="255"/>
    </xf>
    <xf numFmtId="166" fontId="27" fillId="12" borderId="145" xfId="29" applyNumberFormat="1" applyFont="1" applyFill="1" applyBorder="1" applyAlignment="1" applyProtection="1"/>
    <xf numFmtId="0" fontId="29" fillId="0" borderId="146" xfId="32" applyFont="1" applyBorder="1" applyAlignment="1">
      <alignment horizontal="center"/>
    </xf>
    <xf numFmtId="0" fontId="26" fillId="9" borderId="103" xfId="28" applyFont="1" applyFill="1" applyBorder="1" applyAlignment="1">
      <alignment wrapText="1"/>
    </xf>
    <xf numFmtId="0" fontId="29" fillId="0" borderId="148" xfId="32" applyFont="1" applyBorder="1" applyAlignment="1">
      <alignment horizontal="center"/>
    </xf>
    <xf numFmtId="0" fontId="27" fillId="3" borderId="149" xfId="28" applyFont="1" applyFill="1" applyBorder="1" applyAlignment="1">
      <alignment horizontal="left" wrapText="1"/>
    </xf>
    <xf numFmtId="0" fontId="27" fillId="3" borderId="150" xfId="28" applyFont="1" applyFill="1" applyBorder="1" applyAlignment="1">
      <alignment horizontal="left" wrapText="1"/>
    </xf>
    <xf numFmtId="0" fontId="27" fillId="3" borderId="18" xfId="28" applyFont="1" applyFill="1" applyBorder="1" applyAlignment="1">
      <alignment horizontal="left" wrapText="1"/>
    </xf>
    <xf numFmtId="0" fontId="29" fillId="0" borderId="151" xfId="32" applyFont="1" applyBorder="1" applyAlignment="1">
      <alignment horizontal="center"/>
    </xf>
    <xf numFmtId="0" fontId="27" fillId="3" borderId="110" xfId="28" applyFont="1" applyFill="1" applyBorder="1" applyAlignment="1">
      <alignment horizontal="left" wrapText="1"/>
    </xf>
    <xf numFmtId="166" fontId="27" fillId="12" borderId="32" xfId="29" applyNumberFormat="1" applyFont="1" applyFill="1" applyBorder="1" applyAlignment="1" applyProtection="1"/>
    <xf numFmtId="166" fontId="102" fillId="9" borderId="66" xfId="3" applyNumberFormat="1" applyFont="1" applyFill="1" applyBorder="1" applyAlignment="1" applyProtection="1">
      <alignment horizontal="right"/>
    </xf>
    <xf numFmtId="0" fontId="62" fillId="0" borderId="39" xfId="12" applyFont="1" applyBorder="1" applyAlignment="1">
      <alignment horizontal="center"/>
    </xf>
    <xf numFmtId="44" fontId="62" fillId="0" borderId="50" xfId="1" applyNumberFormat="1" applyFont="1" applyFill="1" applyBorder="1" applyAlignment="1" applyProtection="1">
      <alignment horizontal="center"/>
    </xf>
    <xf numFmtId="7" fontId="25" fillId="0" borderId="0" xfId="12" applyNumberFormat="1" applyFont="1"/>
    <xf numFmtId="0" fontId="62" fillId="0" borderId="0" xfId="23" applyFont="1" applyAlignment="1">
      <alignment horizontal="center" wrapText="1"/>
    </xf>
    <xf numFmtId="4" fontId="102" fillId="0" borderId="0" xfId="24" applyFont="1" applyBorder="1" applyAlignment="1" applyProtection="1">
      <alignment vertical="center"/>
    </xf>
    <xf numFmtId="4" fontId="102" fillId="0" borderId="0" xfId="24" applyFont="1" applyBorder="1" applyAlignment="1" applyProtection="1">
      <alignment vertical="top"/>
    </xf>
    <xf numFmtId="0" fontId="102" fillId="0" borderId="160" xfId="26" applyNumberFormat="1" applyFont="1" applyFill="1" applyBorder="1" applyAlignment="1" applyProtection="1">
      <alignment horizontal="right" vertical="center"/>
    </xf>
    <xf numFmtId="166" fontId="105" fillId="27" borderId="141" xfId="26" applyNumberFormat="1" applyFont="1" applyFill="1" applyBorder="1" applyAlignment="1" applyProtection="1">
      <alignment horizontal="right" vertical="center"/>
    </xf>
    <xf numFmtId="166" fontId="105" fillId="27" borderId="142" xfId="26" applyNumberFormat="1" applyFont="1" applyFill="1" applyBorder="1" applyAlignment="1" applyProtection="1">
      <alignment horizontal="right" vertical="center"/>
    </xf>
    <xf numFmtId="0" fontId="102" fillId="0" borderId="139" xfId="26" applyNumberFormat="1" applyFont="1" applyFill="1" applyBorder="1" applyAlignment="1" applyProtection="1">
      <alignment horizontal="right" vertical="center"/>
    </xf>
    <xf numFmtId="166" fontId="54" fillId="0" borderId="0" xfId="27" applyNumberFormat="1" applyFont="1"/>
    <xf numFmtId="0" fontId="71" fillId="0" borderId="61" xfId="66" applyFont="1" applyBorder="1" applyAlignment="1">
      <alignment horizontal="center"/>
    </xf>
    <xf numFmtId="0" fontId="12" fillId="0" borderId="0" xfId="66"/>
    <xf numFmtId="44" fontId="72" fillId="20" borderId="32" xfId="66" applyNumberFormat="1" applyFont="1" applyFill="1" applyBorder="1"/>
    <xf numFmtId="44" fontId="72" fillId="0" borderId="0" xfId="66" applyNumberFormat="1" applyFont="1"/>
    <xf numFmtId="166" fontId="12" fillId="0" borderId="101" xfId="66" applyNumberFormat="1" applyBorder="1"/>
    <xf numFmtId="166" fontId="12" fillId="0" borderId="114" xfId="66" applyNumberFormat="1" applyBorder="1"/>
    <xf numFmtId="166" fontId="12" fillId="0" borderId="115" xfId="66" applyNumberFormat="1" applyBorder="1"/>
    <xf numFmtId="9" fontId="12" fillId="0" borderId="61" xfId="18" applyFont="1" applyBorder="1" applyProtection="1"/>
    <xf numFmtId="44" fontId="72" fillId="20" borderId="115" xfId="66" applyNumberFormat="1" applyFont="1" applyFill="1" applyBorder="1"/>
    <xf numFmtId="166" fontId="12" fillId="0" borderId="61" xfId="66" applyNumberFormat="1" applyBorder="1"/>
    <xf numFmtId="166" fontId="12" fillId="0" borderId="0" xfId="66" applyNumberFormat="1"/>
    <xf numFmtId="44" fontId="72" fillId="20" borderId="92" xfId="66" applyNumberFormat="1" applyFont="1" applyFill="1" applyBorder="1"/>
    <xf numFmtId="166" fontId="12" fillId="0" borderId="93" xfId="66" applyNumberFormat="1" applyBorder="1"/>
    <xf numFmtId="166" fontId="12" fillId="0" borderId="91" xfId="66" applyNumberFormat="1" applyBorder="1"/>
    <xf numFmtId="166" fontId="12" fillId="0" borderId="92" xfId="66" applyNumberFormat="1" applyBorder="1"/>
    <xf numFmtId="0" fontId="100" fillId="0" borderId="118" xfId="92" applyFont="1" applyBorder="1" applyAlignment="1">
      <alignment horizontal="left"/>
    </xf>
    <xf numFmtId="0" fontId="33" fillId="0" borderId="0" xfId="9" applyFont="1" applyAlignment="1">
      <alignment horizontal="center" vertical="center"/>
    </xf>
    <xf numFmtId="2" fontId="20" fillId="0" borderId="0" xfId="10" applyNumberFormat="1" applyFont="1"/>
    <xf numFmtId="2" fontId="20" fillId="0" borderId="0" xfId="12" applyNumberFormat="1" applyFont="1"/>
    <xf numFmtId="2" fontId="20" fillId="0" borderId="0" xfId="18" applyNumberFormat="1" applyFont="1" applyFill="1" applyProtection="1"/>
    <xf numFmtId="2" fontId="12" fillId="0" borderId="0" xfId="12" applyNumberFormat="1" applyFont="1"/>
    <xf numFmtId="0" fontId="29" fillId="0" borderId="52" xfId="32" applyFont="1" applyBorder="1" applyAlignment="1">
      <alignment horizontal="center"/>
    </xf>
    <xf numFmtId="0" fontId="29" fillId="0" borderId="107" xfId="32" applyFont="1" applyBorder="1" applyAlignment="1">
      <alignment horizontal="center"/>
    </xf>
    <xf numFmtId="0" fontId="29" fillId="0" borderId="165" xfId="32" applyFont="1" applyBorder="1" applyAlignment="1">
      <alignment horizontal="left"/>
    </xf>
    <xf numFmtId="0" fontId="29" fillId="0" borderId="87" xfId="32" applyFont="1" applyBorder="1" applyAlignment="1">
      <alignment horizontal="center"/>
    </xf>
    <xf numFmtId="0" fontId="29" fillId="9" borderId="111" xfId="32" applyFont="1" applyFill="1" applyBorder="1" applyAlignment="1">
      <alignment horizontal="center"/>
    </xf>
    <xf numFmtId="44" fontId="72" fillId="20" borderId="28" xfId="3" applyFont="1" applyFill="1" applyBorder="1" applyProtection="1"/>
    <xf numFmtId="44" fontId="72" fillId="20" borderId="50" xfId="3" applyFont="1" applyFill="1" applyBorder="1" applyProtection="1"/>
    <xf numFmtId="167" fontId="12" fillId="0" borderId="0" xfId="18" applyNumberFormat="1" applyFont="1" applyFill="1" applyBorder="1" applyProtection="1"/>
    <xf numFmtId="166" fontId="72" fillId="0" borderId="0" xfId="66" applyNumberFormat="1" applyFont="1"/>
    <xf numFmtId="44" fontId="12" fillId="0" borderId="0" xfId="3" applyFont="1" applyFill="1" applyBorder="1" applyProtection="1"/>
    <xf numFmtId="44" fontId="72" fillId="20" borderId="39" xfId="3" applyFont="1" applyFill="1" applyBorder="1" applyProtection="1"/>
    <xf numFmtId="1" fontId="72" fillId="15" borderId="28" xfId="18" applyNumberFormat="1" applyFont="1" applyFill="1" applyBorder="1" applyAlignment="1" applyProtection="1">
      <alignment horizontal="center" wrapText="1"/>
    </xf>
    <xf numFmtId="1" fontId="72" fillId="15" borderId="50" xfId="18" applyNumberFormat="1" applyFont="1" applyFill="1" applyBorder="1" applyAlignment="1" applyProtection="1">
      <alignment horizontal="center" wrapText="1"/>
    </xf>
    <xf numFmtId="0" fontId="72" fillId="15" borderId="121" xfId="12" applyFont="1" applyFill="1" applyBorder="1" applyAlignment="1">
      <alignment horizontal="center" wrapText="1"/>
    </xf>
    <xf numFmtId="0" fontId="72" fillId="15" borderId="116" xfId="12" applyFont="1" applyFill="1" applyBorder="1" applyAlignment="1">
      <alignment horizontal="center" wrapText="1"/>
    </xf>
    <xf numFmtId="1" fontId="72" fillId="15" borderId="39" xfId="18" applyNumberFormat="1" applyFont="1" applyFill="1" applyBorder="1" applyAlignment="1" applyProtection="1">
      <alignment horizontal="center" wrapText="1"/>
    </xf>
    <xf numFmtId="0" fontId="102" fillId="0" borderId="0" xfId="26" applyNumberFormat="1" applyFont="1" applyFill="1" applyBorder="1" applyAlignment="1" applyProtection="1">
      <alignment horizontal="right" vertical="center"/>
    </xf>
    <xf numFmtId="166" fontId="111" fillId="26" borderId="163" xfId="65" applyNumberFormat="1" applyFont="1" applyFill="1" applyBorder="1" applyAlignment="1" applyProtection="1">
      <alignment horizontal="center"/>
    </xf>
    <xf numFmtId="166" fontId="111" fillId="26" borderId="157" xfId="65" applyNumberFormat="1" applyFont="1" applyFill="1" applyBorder="1" applyAlignment="1" applyProtection="1">
      <alignment horizontal="center"/>
    </xf>
    <xf numFmtId="4" fontId="102" fillId="0" borderId="0" xfId="24" applyFont="1" applyFill="1" applyBorder="1" applyProtection="1"/>
    <xf numFmtId="4" fontId="102" fillId="0" borderId="0" xfId="24" applyFont="1" applyFill="1" applyBorder="1" applyAlignment="1" applyProtection="1">
      <alignment vertical="center"/>
    </xf>
    <xf numFmtId="0" fontId="20" fillId="0" borderId="167" xfId="23" applyBorder="1"/>
    <xf numFmtId="10" fontId="20" fillId="0" borderId="170" xfId="18" applyNumberFormat="1" applyFont="1" applyFill="1" applyBorder="1" applyProtection="1"/>
    <xf numFmtId="1" fontId="62" fillId="0" borderId="170" xfId="18" applyNumberFormat="1" applyFont="1" applyFill="1" applyBorder="1" applyAlignment="1" applyProtection="1">
      <alignment horizontal="left"/>
    </xf>
    <xf numFmtId="44" fontId="62" fillId="0" borderId="170" xfId="1" applyNumberFormat="1" applyFont="1" applyFill="1" applyBorder="1" applyAlignment="1" applyProtection="1">
      <alignment horizontal="center"/>
    </xf>
    <xf numFmtId="44" fontId="72" fillId="0" borderId="170" xfId="1" applyNumberFormat="1" applyFont="1" applyFill="1" applyBorder="1" applyAlignment="1" applyProtection="1">
      <alignment horizontal="center" vertical="top" wrapText="1"/>
    </xf>
    <xf numFmtId="44" fontId="62" fillId="0" borderId="170" xfId="1" applyNumberFormat="1" applyFont="1" applyFill="1" applyBorder="1" applyProtection="1"/>
    <xf numFmtId="44" fontId="101" fillId="0" borderId="170" xfId="1" applyNumberFormat="1" applyFont="1" applyFill="1" applyBorder="1" applyAlignment="1" applyProtection="1">
      <alignment horizontal="center" vertical="top" wrapText="1"/>
    </xf>
    <xf numFmtId="166" fontId="62" fillId="0" borderId="170" xfId="1" applyNumberFormat="1" applyFont="1" applyFill="1" applyBorder="1" applyProtection="1"/>
    <xf numFmtId="0" fontId="20" fillId="0" borderId="168" xfId="23" applyBorder="1"/>
    <xf numFmtId="0" fontId="20" fillId="0" borderId="95" xfId="23" applyBorder="1"/>
    <xf numFmtId="0" fontId="20" fillId="0" borderId="71" xfId="23" applyBorder="1"/>
    <xf numFmtId="0" fontId="20" fillId="0" borderId="107" xfId="23" applyBorder="1"/>
    <xf numFmtId="0" fontId="12" fillId="0" borderId="115" xfId="23" applyFont="1" applyBorder="1" applyAlignment="1">
      <alignment wrapText="1"/>
    </xf>
    <xf numFmtId="0" fontId="20" fillId="0" borderId="90" xfId="23" applyBorder="1"/>
    <xf numFmtId="0" fontId="20" fillId="0" borderId="91" xfId="23" applyBorder="1"/>
    <xf numFmtId="0" fontId="12" fillId="0" borderId="92" xfId="23" applyFont="1" applyBorder="1"/>
    <xf numFmtId="0" fontId="20" fillId="0" borderId="52" xfId="23" applyBorder="1" applyAlignment="1">
      <alignment horizontal="center"/>
    </xf>
    <xf numFmtId="0" fontId="20" fillId="0" borderId="14" xfId="23" applyBorder="1" applyAlignment="1">
      <alignment horizontal="center"/>
    </xf>
    <xf numFmtId="0" fontId="12" fillId="0" borderId="48" xfId="23" applyFont="1" applyBorder="1" applyAlignment="1">
      <alignment horizontal="center"/>
    </xf>
    <xf numFmtId="0" fontId="20" fillId="9" borderId="39" xfId="23" applyFill="1" applyBorder="1" applyAlignment="1">
      <alignment horizontal="center"/>
    </xf>
    <xf numFmtId="0" fontId="20" fillId="9" borderId="28" xfId="23" applyFill="1" applyBorder="1" applyAlignment="1">
      <alignment horizontal="center"/>
    </xf>
    <xf numFmtId="0" fontId="20" fillId="9" borderId="50" xfId="23" applyFill="1" applyBorder="1" applyAlignment="1">
      <alignment horizontal="center"/>
    </xf>
    <xf numFmtId="1" fontId="62" fillId="15" borderId="66" xfId="23" applyNumberFormat="1" applyFont="1" applyFill="1" applyBorder="1" applyAlignment="1">
      <alignment horizontal="center" wrapText="1"/>
    </xf>
    <xf numFmtId="166" fontId="111" fillId="26" borderId="172" xfId="65" applyNumberFormat="1" applyFont="1" applyFill="1" applyBorder="1" applyAlignment="1" applyProtection="1">
      <alignment horizontal="center"/>
    </xf>
    <xf numFmtId="166" fontId="111" fillId="26" borderId="173" xfId="65" applyNumberFormat="1" applyFont="1" applyFill="1" applyBorder="1" applyAlignment="1" applyProtection="1">
      <alignment horizontal="center"/>
    </xf>
    <xf numFmtId="166" fontId="111" fillId="26" borderId="175" xfId="65" applyNumberFormat="1" applyFont="1" applyFill="1" applyBorder="1" applyAlignment="1" applyProtection="1">
      <alignment horizontal="center"/>
    </xf>
    <xf numFmtId="166" fontId="111" fillId="26" borderId="177" xfId="65" applyNumberFormat="1" applyFont="1" applyFill="1" applyBorder="1" applyAlignment="1" applyProtection="1">
      <alignment horizontal="center"/>
    </xf>
    <xf numFmtId="0" fontId="112" fillId="0" borderId="0" xfId="66" applyFont="1" applyAlignment="1">
      <alignment vertical="top"/>
    </xf>
    <xf numFmtId="0" fontId="72" fillId="15" borderId="39" xfId="1" applyNumberFormat="1" applyFont="1" applyFill="1" applyBorder="1" applyAlignment="1" applyProtection="1">
      <alignment horizontal="center" vertical="center" wrapText="1"/>
    </xf>
    <xf numFmtId="1" fontId="72" fillId="15" borderId="28" xfId="18" applyNumberFormat="1" applyFont="1" applyFill="1" applyBorder="1" applyAlignment="1" applyProtection="1">
      <alignment horizontal="center" vertical="center" wrapText="1"/>
    </xf>
    <xf numFmtId="1" fontId="72" fillId="15" borderId="50" xfId="18" applyNumberFormat="1" applyFont="1" applyFill="1" applyBorder="1" applyAlignment="1" applyProtection="1">
      <alignment horizontal="center" vertical="center" wrapText="1"/>
    </xf>
    <xf numFmtId="0" fontId="102" fillId="0" borderId="179" xfId="21" applyFont="1" applyBorder="1"/>
    <xf numFmtId="3" fontId="102" fillId="7" borderId="181" xfId="23" applyNumberFormat="1" applyFont="1" applyFill="1" applyBorder="1" applyAlignment="1">
      <alignment horizontal="left"/>
    </xf>
    <xf numFmtId="0" fontId="102" fillId="0" borderId="0" xfId="21" applyFont="1"/>
    <xf numFmtId="0" fontId="102" fillId="7" borderId="181" xfId="23" applyFont="1" applyFill="1" applyBorder="1" applyAlignment="1">
      <alignment horizontal="left"/>
    </xf>
    <xf numFmtId="0" fontId="102" fillId="0" borderId="182" xfId="21" applyFont="1" applyBorder="1"/>
    <xf numFmtId="3" fontId="102" fillId="7" borderId="183" xfId="23" applyNumberFormat="1" applyFont="1" applyFill="1" applyBorder="1" applyAlignment="1">
      <alignment horizontal="left"/>
    </xf>
    <xf numFmtId="3" fontId="102" fillId="7" borderId="181" xfId="22" applyNumberFormat="1" applyFont="1" applyFill="1" applyBorder="1" applyAlignment="1">
      <alignment horizontal="left"/>
    </xf>
    <xf numFmtId="0" fontId="110" fillId="0" borderId="2" xfId="27" applyFont="1" applyBorder="1" applyAlignment="1">
      <alignment horizontal="center" textRotation="255"/>
    </xf>
    <xf numFmtId="0" fontId="107" fillId="0" borderId="126" xfId="21" applyFont="1" applyBorder="1" applyAlignment="1">
      <alignment horizontal="center" vertical="center"/>
    </xf>
    <xf numFmtId="0" fontId="103" fillId="9" borderId="127" xfId="21" applyFont="1" applyFill="1" applyBorder="1" applyAlignment="1">
      <alignment horizontal="center" vertical="center" wrapText="1"/>
    </xf>
    <xf numFmtId="0" fontId="103" fillId="9" borderId="128" xfId="21" applyFont="1" applyFill="1" applyBorder="1" applyAlignment="1">
      <alignment horizontal="center" vertical="center" wrapText="1"/>
    </xf>
    <xf numFmtId="3" fontId="104" fillId="0" borderId="129" xfId="23" applyNumberFormat="1" applyFont="1" applyBorder="1" applyAlignment="1">
      <alignment horizontal="center" vertical="center" wrapText="1"/>
    </xf>
    <xf numFmtId="3" fontId="102" fillId="0" borderId="0" xfId="21" applyNumberFormat="1" applyFont="1" applyAlignment="1">
      <alignment horizontal="center" vertical="center" wrapText="1"/>
    </xf>
    <xf numFmtId="0" fontId="102" fillId="0" borderId="0" xfId="21" applyFont="1" applyAlignment="1">
      <alignment vertical="center"/>
    </xf>
    <xf numFmtId="0" fontId="108" fillId="21" borderId="38" xfId="21" applyFont="1" applyFill="1" applyBorder="1"/>
    <xf numFmtId="1" fontId="108" fillId="21" borderId="38" xfId="21" applyNumberFormat="1" applyFont="1" applyFill="1" applyBorder="1" applyAlignment="1">
      <alignment horizontal="center"/>
    </xf>
    <xf numFmtId="1" fontId="108" fillId="21" borderId="40" xfId="21" applyNumberFormat="1" applyFont="1" applyFill="1" applyBorder="1" applyAlignment="1">
      <alignment horizontal="center"/>
    </xf>
    <xf numFmtId="1" fontId="102" fillId="0" borderId="0" xfId="21" applyNumberFormat="1" applyFont="1" applyAlignment="1">
      <alignment horizontal="center"/>
    </xf>
    <xf numFmtId="0" fontId="102" fillId="0" borderId="65" xfId="21" applyFont="1" applyBorder="1"/>
    <xf numFmtId="166" fontId="102" fillId="9" borderId="185" xfId="26" applyNumberFormat="1" applyFont="1" applyFill="1" applyBorder="1" applyAlignment="1" applyProtection="1">
      <alignment horizontal="right"/>
    </xf>
    <xf numFmtId="166" fontId="102" fillId="0" borderId="68" xfId="26" applyNumberFormat="1" applyFont="1" applyFill="1" applyBorder="1" applyAlignment="1" applyProtection="1">
      <alignment horizontal="right"/>
    </xf>
    <xf numFmtId="0" fontId="102" fillId="0" borderId="54" xfId="21" applyFont="1" applyBorder="1"/>
    <xf numFmtId="166" fontId="102" fillId="9" borderId="186" xfId="26" applyNumberFormat="1" applyFont="1" applyFill="1" applyBorder="1" applyAlignment="1" applyProtection="1">
      <alignment horizontal="right"/>
    </xf>
    <xf numFmtId="166" fontId="102" fillId="0" borderId="67" xfId="26" applyNumberFormat="1" applyFont="1" applyFill="1" applyBorder="1" applyAlignment="1" applyProtection="1">
      <alignment horizontal="right"/>
    </xf>
    <xf numFmtId="0" fontId="102" fillId="9" borderId="33" xfId="21" applyFont="1" applyFill="1" applyBorder="1" applyAlignment="1">
      <alignment horizontal="center"/>
    </xf>
    <xf numFmtId="0" fontId="105" fillId="9" borderId="130" xfId="21" applyFont="1" applyFill="1" applyBorder="1"/>
    <xf numFmtId="166" fontId="105" fillId="9" borderId="187" xfId="26" applyNumberFormat="1" applyFont="1" applyFill="1" applyBorder="1" applyAlignment="1" applyProtection="1">
      <alignment horizontal="right"/>
    </xf>
    <xf numFmtId="166" fontId="105" fillId="9" borderId="41" xfId="26" applyNumberFormat="1" applyFont="1" applyFill="1" applyBorder="1" applyAlignment="1" applyProtection="1">
      <alignment horizontal="right"/>
    </xf>
    <xf numFmtId="0" fontId="102" fillId="0" borderId="28" xfId="21" applyFont="1" applyBorder="1" applyAlignment="1">
      <alignment horizontal="center"/>
    </xf>
    <xf numFmtId="0" fontId="102" fillId="0" borderId="137" xfId="21" applyFont="1" applyBorder="1"/>
    <xf numFmtId="166" fontId="102" fillId="9" borderId="187" xfId="3" applyNumberFormat="1" applyFont="1" applyFill="1" applyBorder="1" applyAlignment="1" applyProtection="1">
      <alignment horizontal="right"/>
    </xf>
    <xf numFmtId="166" fontId="102" fillId="0" borderId="60" xfId="3" applyNumberFormat="1" applyFont="1" applyFill="1" applyBorder="1" applyAlignment="1" applyProtection="1">
      <alignment horizontal="right"/>
    </xf>
    <xf numFmtId="166" fontId="102" fillId="0" borderId="66" xfId="3" applyNumberFormat="1" applyFont="1" applyFill="1" applyBorder="1" applyAlignment="1" applyProtection="1">
      <alignment horizontal="right"/>
    </xf>
    <xf numFmtId="0" fontId="102" fillId="15" borderId="154" xfId="21" applyFont="1" applyFill="1" applyBorder="1" applyAlignment="1">
      <alignment horizontal="center"/>
    </xf>
    <xf numFmtId="0" fontId="105" fillId="15" borderId="10" xfId="21" applyFont="1" applyFill="1" applyBorder="1"/>
    <xf numFmtId="166" fontId="105" fillId="15" borderId="141" xfId="26" applyNumberFormat="1" applyFont="1" applyFill="1" applyBorder="1" applyAlignment="1" applyProtection="1">
      <alignment horizontal="right" vertical="center"/>
    </xf>
    <xf numFmtId="166" fontId="105" fillId="15" borderId="142" xfId="26" applyNumberFormat="1" applyFont="1" applyFill="1" applyBorder="1" applyAlignment="1" applyProtection="1">
      <alignment horizontal="right" vertical="center"/>
    </xf>
    <xf numFmtId="166" fontId="105" fillId="15" borderId="188" xfId="26" applyNumberFormat="1" applyFont="1" applyFill="1" applyBorder="1" applyAlignment="1" applyProtection="1">
      <alignment horizontal="right" vertical="center"/>
    </xf>
    <xf numFmtId="166" fontId="105" fillId="15" borderId="138" xfId="26" applyNumberFormat="1" applyFont="1" applyFill="1" applyBorder="1" applyAlignment="1" applyProtection="1">
      <alignment horizontal="right" vertical="center"/>
    </xf>
    <xf numFmtId="0" fontId="102" fillId="0" borderId="64" xfId="21" applyFont="1" applyBorder="1"/>
    <xf numFmtId="0" fontId="102" fillId="0" borderId="30" xfId="21" applyFont="1" applyBorder="1" applyAlignment="1">
      <alignment horizontal="center"/>
    </xf>
    <xf numFmtId="166" fontId="102" fillId="9" borderId="186" xfId="3" applyNumberFormat="1" applyFont="1" applyFill="1" applyBorder="1" applyAlignment="1" applyProtection="1">
      <alignment horizontal="right"/>
    </xf>
    <xf numFmtId="166" fontId="102" fillId="0" borderId="68" xfId="3" applyNumberFormat="1" applyFont="1" applyFill="1" applyBorder="1" applyAlignment="1" applyProtection="1">
      <alignment horizontal="right"/>
    </xf>
    <xf numFmtId="166" fontId="102" fillId="0" borderId="67" xfId="3" applyNumberFormat="1" applyFont="1" applyFill="1" applyBorder="1" applyAlignment="1" applyProtection="1">
      <alignment horizontal="right"/>
    </xf>
    <xf numFmtId="0" fontId="102" fillId="0" borderId="2" xfId="21" applyFont="1" applyBorder="1" applyAlignment="1">
      <alignment horizontal="center"/>
    </xf>
    <xf numFmtId="0" fontId="102" fillId="27" borderId="153" xfId="21" applyFont="1" applyFill="1" applyBorder="1" applyAlignment="1">
      <alignment horizontal="center" vertical="center"/>
    </xf>
    <xf numFmtId="0" fontId="105" fillId="27" borderId="10" xfId="21" applyFont="1" applyFill="1" applyBorder="1" applyAlignment="1">
      <alignment vertical="center"/>
    </xf>
    <xf numFmtId="166" fontId="105" fillId="27" borderId="188" xfId="26" applyNumberFormat="1" applyFont="1" applyFill="1" applyBorder="1" applyAlignment="1" applyProtection="1">
      <alignment horizontal="right" vertical="center"/>
    </xf>
    <xf numFmtId="166" fontId="105" fillId="27" borderId="138" xfId="26" applyNumberFormat="1" applyFont="1" applyFill="1" applyBorder="1" applyAlignment="1" applyProtection="1">
      <alignment horizontal="right" vertical="center"/>
    </xf>
    <xf numFmtId="0" fontId="102" fillId="0" borderId="54" xfId="21" quotePrefix="1" applyFont="1" applyBorder="1" applyAlignment="1">
      <alignment horizontal="left"/>
    </xf>
    <xf numFmtId="0" fontId="102" fillId="9" borderId="33" xfId="21" applyFont="1" applyFill="1" applyBorder="1" applyAlignment="1">
      <alignment horizontal="center" vertical="top"/>
    </xf>
    <xf numFmtId="0" fontId="105" fillId="9" borderId="130" xfId="21" applyFont="1" applyFill="1" applyBorder="1" applyAlignment="1">
      <alignment vertical="top"/>
    </xf>
    <xf numFmtId="0" fontId="102" fillId="0" borderId="0" xfId="21" applyFont="1" applyAlignment="1">
      <alignment vertical="top"/>
    </xf>
    <xf numFmtId="0" fontId="102" fillId="0" borderId="135" xfId="21" applyFont="1" applyBorder="1" applyAlignment="1">
      <alignment horizontal="center"/>
    </xf>
    <xf numFmtId="0" fontId="102" fillId="0" borderId="158" xfId="21" applyFont="1" applyBorder="1"/>
    <xf numFmtId="0" fontId="102" fillId="0" borderId="140" xfId="21" applyFont="1" applyBorder="1"/>
    <xf numFmtId="0" fontId="102" fillId="0" borderId="0" xfId="21" applyFont="1" applyAlignment="1">
      <alignment horizontal="center"/>
    </xf>
    <xf numFmtId="0" fontId="105" fillId="15" borderId="167" xfId="21" applyFont="1" applyFill="1" applyBorder="1" applyAlignment="1">
      <alignment horizontal="center" wrapText="1"/>
    </xf>
    <xf numFmtId="166" fontId="105" fillId="15" borderId="167" xfId="21" applyNumberFormat="1" applyFont="1" applyFill="1" applyBorder="1" applyAlignment="1">
      <alignment horizontal="center" wrapText="1"/>
    </xf>
    <xf numFmtId="0" fontId="102" fillId="0" borderId="0" xfId="21" applyFont="1" applyAlignment="1">
      <alignment wrapText="1"/>
    </xf>
    <xf numFmtId="0" fontId="111" fillId="26" borderId="171" xfId="64" applyFont="1" applyFill="1" applyBorder="1" applyAlignment="1">
      <alignment horizontal="left"/>
    </xf>
    <xf numFmtId="0" fontId="112" fillId="26" borderId="166" xfId="64" applyFont="1" applyFill="1" applyBorder="1" applyAlignment="1">
      <alignment horizontal="right"/>
    </xf>
    <xf numFmtId="0" fontId="113" fillId="26" borderId="166" xfId="64" applyFont="1" applyFill="1" applyBorder="1" applyAlignment="1">
      <alignment horizontal="left"/>
    </xf>
    <xf numFmtId="0" fontId="111" fillId="26" borderId="172" xfId="64" applyFont="1" applyFill="1" applyBorder="1" applyAlignment="1">
      <alignment horizontal="left"/>
    </xf>
    <xf numFmtId="168" fontId="111" fillId="26" borderId="172" xfId="64" applyNumberFormat="1" applyFont="1" applyFill="1" applyBorder="1" applyAlignment="1">
      <alignment horizontal="center"/>
    </xf>
    <xf numFmtId="3" fontId="111" fillId="26" borderId="172" xfId="64" applyNumberFormat="1" applyFont="1" applyFill="1" applyBorder="1" applyAlignment="1">
      <alignment horizontal="center"/>
    </xf>
    <xf numFmtId="0" fontId="111" fillId="26" borderId="172" xfId="64" applyFont="1" applyFill="1" applyBorder="1" applyAlignment="1">
      <alignment horizontal="center"/>
    </xf>
    <xf numFmtId="166" fontId="111" fillId="26" borderId="172" xfId="64" applyNumberFormat="1" applyFont="1" applyFill="1" applyBorder="1" applyAlignment="1">
      <alignment horizontal="center"/>
    </xf>
    <xf numFmtId="3" fontId="111" fillId="26" borderId="174" xfId="64" applyNumberFormat="1" applyFont="1" applyFill="1" applyBorder="1" applyAlignment="1">
      <alignment horizontal="center"/>
    </xf>
    <xf numFmtId="0" fontId="20" fillId="0" borderId="0" xfId="31" applyFont="1"/>
    <xf numFmtId="0" fontId="111" fillId="26" borderId="122" xfId="64" applyFont="1" applyFill="1" applyBorder="1" applyAlignment="1">
      <alignment horizontal="left"/>
    </xf>
    <xf numFmtId="0" fontId="111" fillId="26" borderId="164" xfId="64" applyFont="1" applyFill="1" applyBorder="1" applyAlignment="1">
      <alignment horizontal="left"/>
    </xf>
    <xf numFmtId="0" fontId="113" fillId="26" borderId="164" xfId="64" applyFont="1" applyFill="1" applyBorder="1" applyAlignment="1">
      <alignment horizontal="left"/>
    </xf>
    <xf numFmtId="0" fontId="111" fillId="26" borderId="163" xfId="64" applyFont="1" applyFill="1" applyBorder="1" applyAlignment="1">
      <alignment horizontal="left"/>
    </xf>
    <xf numFmtId="168" fontId="111" fillId="26" borderId="163" xfId="64" applyNumberFormat="1" applyFont="1" applyFill="1" applyBorder="1" applyAlignment="1">
      <alignment horizontal="center"/>
    </xf>
    <xf numFmtId="3" fontId="111" fillId="26" borderId="163" xfId="64" applyNumberFormat="1" applyFont="1" applyFill="1" applyBorder="1" applyAlignment="1">
      <alignment horizontal="center"/>
    </xf>
    <xf numFmtId="0" fontId="111" fillId="26" borderId="163" xfId="64" applyFont="1" applyFill="1" applyBorder="1" applyAlignment="1">
      <alignment horizontal="center"/>
    </xf>
    <xf numFmtId="166" fontId="111" fillId="26" borderId="163" xfId="64" applyNumberFormat="1" applyFont="1" applyFill="1" applyBorder="1" applyAlignment="1">
      <alignment horizontal="center"/>
    </xf>
    <xf numFmtId="3" fontId="111" fillId="26" borderId="176" xfId="64" applyNumberFormat="1" applyFont="1" applyFill="1" applyBorder="1" applyAlignment="1">
      <alignment horizontal="center"/>
    </xf>
    <xf numFmtId="0" fontId="111" fillId="26" borderId="155" xfId="64" applyFont="1" applyFill="1" applyBorder="1" applyAlignment="1">
      <alignment horizontal="left"/>
    </xf>
    <xf numFmtId="0" fontId="112" fillId="26" borderId="156" xfId="64" applyFont="1" applyFill="1" applyBorder="1" applyAlignment="1">
      <alignment horizontal="right"/>
    </xf>
    <xf numFmtId="0" fontId="113" fillId="26" borderId="156" xfId="64" applyFont="1" applyFill="1" applyBorder="1" applyAlignment="1">
      <alignment horizontal="left"/>
    </xf>
    <xf numFmtId="0" fontId="111" fillId="26" borderId="157" xfId="64" applyFont="1" applyFill="1" applyBorder="1" applyAlignment="1">
      <alignment horizontal="left"/>
    </xf>
    <xf numFmtId="168" fontId="111" fillId="26" borderId="157" xfId="64" applyNumberFormat="1" applyFont="1" applyFill="1" applyBorder="1" applyAlignment="1">
      <alignment horizontal="center"/>
    </xf>
    <xf numFmtId="3" fontId="111" fillId="26" borderId="157" xfId="64" applyNumberFormat="1" applyFont="1" applyFill="1" applyBorder="1" applyAlignment="1">
      <alignment horizontal="center"/>
    </xf>
    <xf numFmtId="0" fontId="111" fillId="26" borderId="157" xfId="64" applyFont="1" applyFill="1" applyBorder="1" applyAlignment="1">
      <alignment horizontal="center"/>
    </xf>
    <xf numFmtId="166" fontId="111" fillId="26" borderId="157" xfId="64" applyNumberFormat="1" applyFont="1" applyFill="1" applyBorder="1" applyAlignment="1">
      <alignment horizontal="center"/>
    </xf>
    <xf numFmtId="3" fontId="111" fillId="26" borderId="138" xfId="64" applyNumberFormat="1" applyFont="1" applyFill="1" applyBorder="1" applyAlignment="1">
      <alignment horizontal="center"/>
    </xf>
    <xf numFmtId="0" fontId="102" fillId="3" borderId="0" xfId="21" applyFont="1" applyFill="1"/>
    <xf numFmtId="3" fontId="102" fillId="7" borderId="181" xfId="23" applyNumberFormat="1" applyFont="1" applyFill="1" applyBorder="1" applyAlignment="1">
      <alignment horizontal="left" wrapText="1"/>
    </xf>
    <xf numFmtId="0" fontId="7" fillId="0" borderId="0" xfId="94"/>
    <xf numFmtId="0" fontId="115" fillId="0" borderId="0" xfId="94" applyFont="1" applyAlignment="1">
      <alignment horizontal="left"/>
    </xf>
    <xf numFmtId="0" fontId="117" fillId="0" borderId="0" xfId="94" applyFont="1"/>
    <xf numFmtId="0" fontId="7" fillId="0" borderId="0" xfId="94" applyAlignment="1">
      <alignment horizontal="left"/>
    </xf>
    <xf numFmtId="0" fontId="92" fillId="0" borderId="0" xfId="94" applyFont="1"/>
    <xf numFmtId="0" fontId="7" fillId="0" borderId="0" xfId="94" applyAlignment="1">
      <alignment horizontal="right"/>
    </xf>
    <xf numFmtId="0" fontId="115" fillId="0" borderId="39" xfId="94" applyFont="1" applyBorder="1" applyAlignment="1">
      <alignment horizontal="center" wrapText="1"/>
    </xf>
    <xf numFmtId="0" fontId="115" fillId="0" borderId="28" xfId="94" applyFont="1" applyBorder="1" applyAlignment="1">
      <alignment horizontal="center" wrapText="1"/>
    </xf>
    <xf numFmtId="0" fontId="115" fillId="0" borderId="28" xfId="94" applyFont="1" applyBorder="1" applyAlignment="1">
      <alignment horizontal="center"/>
    </xf>
    <xf numFmtId="0" fontId="115" fillId="0" borderId="50" xfId="94" applyFont="1" applyBorder="1" applyAlignment="1">
      <alignment horizontal="center"/>
    </xf>
    <xf numFmtId="0" fontId="117" fillId="0" borderId="52" xfId="94" applyFont="1" applyBorder="1" applyAlignment="1">
      <alignment horizontal="center" vertical="center"/>
    </xf>
    <xf numFmtId="169" fontId="117" fillId="0" borderId="14" xfId="94" applyNumberFormat="1" applyFont="1" applyBorder="1" applyAlignment="1">
      <alignment horizontal="center" vertical="center" wrapText="1"/>
    </xf>
    <xf numFmtId="0" fontId="115" fillId="0" borderId="14" xfId="94" applyFont="1" applyBorder="1" applyAlignment="1">
      <alignment horizontal="center" vertical="center"/>
    </xf>
    <xf numFmtId="169" fontId="117" fillId="0" borderId="167" xfId="94" applyNumberFormat="1" applyFont="1" applyBorder="1" applyAlignment="1">
      <alignment horizontal="center" vertical="center" wrapText="1"/>
    </xf>
    <xf numFmtId="0" fontId="115" fillId="0" borderId="167" xfId="94" applyFont="1" applyBorder="1" applyAlignment="1">
      <alignment horizontal="center" vertical="center" wrapText="1"/>
    </xf>
    <xf numFmtId="0" fontId="117" fillId="0" borderId="39" xfId="94" applyFont="1" applyBorder="1" applyAlignment="1">
      <alignment horizontal="center" vertical="center"/>
    </xf>
    <xf numFmtId="169" fontId="117" fillId="0" borderId="50" xfId="94" applyNumberFormat="1" applyFont="1" applyBorder="1" applyAlignment="1">
      <alignment horizontal="center" vertical="center" wrapText="1"/>
    </xf>
    <xf numFmtId="0" fontId="115" fillId="0" borderId="39" xfId="94" applyFont="1" applyBorder="1" applyAlignment="1">
      <alignment horizontal="center" vertical="center"/>
    </xf>
    <xf numFmtId="169" fontId="115" fillId="0" borderId="50" xfId="94" applyNumberFormat="1" applyFont="1" applyBorder="1" applyAlignment="1">
      <alignment horizontal="center" vertical="center" wrapText="1"/>
    </xf>
    <xf numFmtId="14" fontId="27" fillId="12" borderId="18" xfId="9" applyNumberFormat="1" applyFont="1" applyFill="1" applyBorder="1" applyAlignment="1">
      <alignment horizontal="center"/>
    </xf>
    <xf numFmtId="14" fontId="27" fillId="12" borderId="13" xfId="9" applyNumberFormat="1" applyFont="1" applyFill="1" applyBorder="1" applyAlignment="1">
      <alignment horizontal="center"/>
    </xf>
    <xf numFmtId="170" fontId="12" fillId="0" borderId="0" xfId="66" applyNumberFormat="1"/>
    <xf numFmtId="171" fontId="12" fillId="0" borderId="0" xfId="66" applyNumberFormat="1"/>
    <xf numFmtId="172" fontId="12" fillId="0" borderId="0" xfId="66" applyNumberFormat="1"/>
    <xf numFmtId="0" fontId="102" fillId="0" borderId="74" xfId="21" applyFont="1" applyBorder="1" applyAlignment="1">
      <alignment horizontal="center"/>
    </xf>
    <xf numFmtId="0" fontId="102" fillId="0" borderId="143" xfId="21" applyFont="1" applyBorder="1" applyAlignment="1">
      <alignment horizontal="center"/>
    </xf>
    <xf numFmtId="167" fontId="30" fillId="25" borderId="71" xfId="99" applyNumberFormat="1" applyFont="1" applyFill="1" applyBorder="1" applyAlignment="1" applyProtection="1">
      <alignment horizontal="center" vertical="center" wrapText="1"/>
    </xf>
    <xf numFmtId="167" fontId="30" fillId="25" borderId="66" xfId="99" applyNumberFormat="1" applyFont="1" applyFill="1" applyBorder="1" applyAlignment="1" applyProtection="1">
      <alignment horizontal="center" vertical="center" wrapText="1"/>
    </xf>
    <xf numFmtId="167" fontId="30" fillId="25" borderId="95" xfId="99" applyNumberFormat="1" applyFont="1" applyFill="1" applyBorder="1" applyAlignment="1" applyProtection="1">
      <alignment horizontal="center" vertical="center" wrapText="1"/>
    </xf>
    <xf numFmtId="0" fontId="5" fillId="0" borderId="0" xfId="97"/>
    <xf numFmtId="0" fontId="36" fillId="0" borderId="0" xfId="62" applyFont="1" applyAlignment="1">
      <alignment horizontal="center" vertical="top" wrapText="1"/>
    </xf>
    <xf numFmtId="0" fontId="5" fillId="0" borderId="0" xfId="98"/>
    <xf numFmtId="0" fontId="88" fillId="0" borderId="0" xfId="62" applyFont="1" applyAlignment="1">
      <alignment vertical="top"/>
    </xf>
    <xf numFmtId="0" fontId="55" fillId="0" borderId="0" xfId="62" applyFont="1" applyAlignment="1">
      <alignment horizontal="center" vertical="top" wrapText="1"/>
    </xf>
    <xf numFmtId="0" fontId="28" fillId="0" borderId="0" xfId="66" applyFont="1"/>
    <xf numFmtId="0" fontId="123" fillId="0" borderId="0" xfId="62" applyFont="1" applyAlignment="1">
      <alignment horizontal="center" wrapText="1"/>
    </xf>
    <xf numFmtId="0" fontId="92" fillId="0" borderId="0" xfId="62" applyFont="1" applyAlignment="1">
      <alignment horizontal="center" wrapText="1"/>
    </xf>
    <xf numFmtId="0" fontId="54" fillId="0" borderId="0" xfId="62" applyFont="1" applyAlignment="1">
      <alignment vertical="center"/>
    </xf>
    <xf numFmtId="0" fontId="49" fillId="0" borderId="0" xfId="62" applyFont="1" applyAlignment="1">
      <alignment vertical="center"/>
    </xf>
    <xf numFmtId="0" fontId="30" fillId="0" borderId="0" xfId="62" applyFont="1" applyAlignment="1">
      <alignment horizontal="left"/>
    </xf>
    <xf numFmtId="0" fontId="49" fillId="0" borderId="0" xfId="62" applyFont="1" applyAlignment="1">
      <alignment horizontal="left"/>
    </xf>
    <xf numFmtId="0" fontId="120" fillId="0" borderId="0" xfId="98" applyFont="1"/>
    <xf numFmtId="0" fontId="120" fillId="0" borderId="0" xfId="97" applyFont="1"/>
    <xf numFmtId="0" fontId="56" fillId="0" borderId="0" xfId="62" applyFont="1" applyAlignment="1">
      <alignment horizontal="left"/>
    </xf>
    <xf numFmtId="0" fontId="54" fillId="0" borderId="0" xfId="62" applyFont="1" applyAlignment="1">
      <alignment horizontal="left" vertical="center"/>
    </xf>
    <xf numFmtId="0" fontId="89" fillId="0" borderId="0" xfId="62" applyFont="1" applyAlignment="1">
      <alignment horizontal="left" vertical="center"/>
    </xf>
    <xf numFmtId="0" fontId="56" fillId="0" borderId="0" xfId="62" applyFont="1" applyAlignment="1">
      <alignment horizontal="left" vertical="center"/>
    </xf>
    <xf numFmtId="0" fontId="93" fillId="0" borderId="0" xfId="62" applyFont="1" applyAlignment="1">
      <alignment horizontal="left" vertical="center"/>
    </xf>
    <xf numFmtId="0" fontId="56" fillId="0" borderId="0" xfId="62" applyFont="1" applyAlignment="1">
      <alignment horizontal="left" vertical="top"/>
    </xf>
    <xf numFmtId="0" fontId="49" fillId="0" borderId="0" xfId="62" applyFont="1" applyAlignment="1">
      <alignment horizontal="center" vertical="center" wrapText="1"/>
    </xf>
    <xf numFmtId="0" fontId="93" fillId="0" borderId="0" xfId="62" applyFont="1" applyAlignment="1">
      <alignment horizontal="left" vertical="top"/>
    </xf>
    <xf numFmtId="0" fontId="89" fillId="0" borderId="0" xfId="62" applyFont="1" applyAlignment="1">
      <alignment horizontal="center" vertical="center"/>
    </xf>
    <xf numFmtId="0" fontId="46" fillId="0" borderId="0" xfId="98" applyFont="1"/>
    <xf numFmtId="0" fontId="46" fillId="0" borderId="0" xfId="62" applyFont="1" applyAlignment="1">
      <alignment horizontal="center" vertical="center" wrapText="1"/>
    </xf>
    <xf numFmtId="0" fontId="46" fillId="0" borderId="0" xfId="62" applyFont="1" applyAlignment="1">
      <alignment horizontal="left" wrapText="1"/>
    </xf>
    <xf numFmtId="0" fontId="49" fillId="0" borderId="0" xfId="62" applyFont="1" applyAlignment="1">
      <alignment horizontal="center" wrapText="1"/>
    </xf>
    <xf numFmtId="0" fontId="56" fillId="0" borderId="0" xfId="62" applyFont="1" applyAlignment="1">
      <alignment vertical="top"/>
    </xf>
    <xf numFmtId="0" fontId="93" fillId="0" borderId="0" xfId="62" applyFont="1" applyAlignment="1">
      <alignment vertical="top"/>
    </xf>
    <xf numFmtId="0" fontId="49" fillId="0" borderId="0" xfId="62" applyFont="1" applyAlignment="1">
      <alignment vertical="center" wrapText="1"/>
    </xf>
    <xf numFmtId="0" fontId="33" fillId="0" borderId="66" xfId="62" applyFont="1" applyBorder="1" applyAlignment="1">
      <alignment horizontal="center" vertical="center" wrapText="1"/>
    </xf>
    <xf numFmtId="0" fontId="33" fillId="0" borderId="72" xfId="62" applyFont="1" applyBorder="1" applyAlignment="1">
      <alignment horizontal="center" vertical="center" wrapText="1"/>
    </xf>
    <xf numFmtId="0" fontId="33" fillId="25" borderId="66" xfId="62" applyFont="1" applyFill="1" applyBorder="1" applyAlignment="1">
      <alignment horizontal="center" vertical="center" wrapText="1"/>
    </xf>
    <xf numFmtId="0" fontId="33" fillId="0" borderId="71" xfId="62" applyFont="1" applyBorder="1" applyAlignment="1">
      <alignment vertical="center" wrapText="1"/>
    </xf>
    <xf numFmtId="1" fontId="30" fillId="25" borderId="71" xfId="62" applyNumberFormat="1" applyFont="1" applyFill="1" applyBorder="1" applyAlignment="1">
      <alignment horizontal="center" vertical="center" wrapText="1"/>
    </xf>
    <xf numFmtId="0" fontId="33" fillId="0" borderId="168" xfId="62" applyFont="1" applyBorder="1" applyAlignment="1">
      <alignment vertical="center" wrapText="1"/>
    </xf>
    <xf numFmtId="1" fontId="30" fillId="25" borderId="168" xfId="62" applyNumberFormat="1" applyFont="1" applyFill="1" applyBorder="1" applyAlignment="1">
      <alignment horizontal="center" vertical="center" wrapText="1"/>
    </xf>
    <xf numFmtId="0" fontId="46" fillId="0" borderId="0" xfId="62" applyFont="1" applyAlignment="1">
      <alignment vertical="center" wrapText="1"/>
    </xf>
    <xf numFmtId="0" fontId="33" fillId="10" borderId="104" xfId="62" applyFont="1" applyFill="1" applyBorder="1" applyAlignment="1">
      <alignment horizontal="center" vertical="center" wrapText="1"/>
    </xf>
    <xf numFmtId="0" fontId="33" fillId="10" borderId="95" xfId="62" applyFont="1" applyFill="1" applyBorder="1" applyAlignment="1">
      <alignment horizontal="left" vertical="center" wrapText="1"/>
    </xf>
    <xf numFmtId="1" fontId="30" fillId="25" borderId="95" xfId="62" applyNumberFormat="1" applyFont="1" applyFill="1" applyBorder="1" applyAlignment="1">
      <alignment horizontal="center" vertical="center" wrapText="1"/>
    </xf>
    <xf numFmtId="0" fontId="33" fillId="10" borderId="66" xfId="62" applyFont="1" applyFill="1" applyBorder="1" applyAlignment="1">
      <alignment horizontal="center" vertical="center" wrapText="1"/>
    </xf>
    <xf numFmtId="0" fontId="30" fillId="25" borderId="66" xfId="62" applyFont="1" applyFill="1" applyBorder="1" applyAlignment="1">
      <alignment horizontal="center" vertical="center"/>
    </xf>
    <xf numFmtId="1" fontId="30" fillId="29" borderId="66" xfId="62" applyNumberFormat="1" applyFont="1" applyFill="1" applyBorder="1" applyAlignment="1">
      <alignment horizontal="center" vertical="center"/>
    </xf>
    <xf numFmtId="1" fontId="30" fillId="28" borderId="66" xfId="62" applyNumberFormat="1" applyFont="1" applyFill="1" applyBorder="1" applyAlignment="1">
      <alignment horizontal="center" vertical="center" wrapText="1"/>
    </xf>
    <xf numFmtId="0" fontId="30" fillId="25" borderId="66" xfId="62" applyFont="1" applyFill="1" applyBorder="1" applyAlignment="1">
      <alignment horizontal="center" vertical="center" wrapText="1"/>
    </xf>
    <xf numFmtId="0" fontId="46" fillId="0" borderId="0" xfId="62" applyFont="1" applyAlignment="1">
      <alignment horizontal="left" vertical="center" wrapText="1"/>
    </xf>
    <xf numFmtId="0" fontId="33" fillId="10" borderId="73" xfId="62" applyFont="1" applyFill="1" applyBorder="1" applyAlignment="1">
      <alignment horizontal="center" vertical="center" wrapText="1"/>
    </xf>
    <xf numFmtId="0" fontId="49" fillId="10" borderId="0" xfId="62" applyFont="1" applyFill="1" applyAlignment="1">
      <alignment horizontal="center" vertical="center" wrapText="1"/>
    </xf>
    <xf numFmtId="0" fontId="49" fillId="10" borderId="0" xfId="62" applyFont="1" applyFill="1" applyAlignment="1">
      <alignment horizontal="left" vertical="center" wrapText="1"/>
    </xf>
    <xf numFmtId="0" fontId="90" fillId="0" borderId="0" xfId="62" applyFont="1" applyAlignment="1">
      <alignment horizontal="center" vertical="center" wrapText="1"/>
    </xf>
    <xf numFmtId="0" fontId="33" fillId="0" borderId="73" xfId="62" applyFont="1" applyBorder="1" applyAlignment="1">
      <alignment horizontal="center" vertical="center" wrapText="1"/>
    </xf>
    <xf numFmtId="0" fontId="33" fillId="10" borderId="96" xfId="62" applyFont="1" applyFill="1" applyBorder="1" applyAlignment="1">
      <alignment horizontal="center" vertical="center" wrapText="1"/>
    </xf>
    <xf numFmtId="0" fontId="33" fillId="10" borderId="71" xfId="62" applyFont="1" applyFill="1" applyBorder="1" applyAlignment="1">
      <alignment horizontal="center" vertical="center" wrapText="1"/>
    </xf>
    <xf numFmtId="0" fontId="33" fillId="10" borderId="63" xfId="62" applyFont="1" applyFill="1" applyBorder="1" applyAlignment="1">
      <alignment horizontal="center" vertical="center" wrapText="1"/>
    </xf>
    <xf numFmtId="0" fontId="27" fillId="0" borderId="0" xfId="9" applyFont="1" applyAlignment="1">
      <alignment horizontal="left"/>
    </xf>
    <xf numFmtId="167" fontId="30" fillId="25" borderId="73" xfId="99" applyNumberFormat="1" applyFont="1" applyFill="1" applyBorder="1" applyAlignment="1" applyProtection="1">
      <alignment horizontal="center" vertical="center" wrapText="1"/>
    </xf>
    <xf numFmtId="0" fontId="28" fillId="0" borderId="0" xfId="11" applyFont="1" applyAlignment="1">
      <alignment horizontal="center"/>
    </xf>
    <xf numFmtId="0" fontId="28" fillId="6" borderId="45" xfId="11" applyFont="1" applyFill="1" applyBorder="1" applyAlignment="1">
      <alignment horizontal="center" vertical="center" wrapText="1"/>
    </xf>
    <xf numFmtId="0" fontId="28" fillId="0" borderId="0" xfId="11" applyFont="1" applyAlignment="1">
      <alignment vertical="center" wrapText="1"/>
    </xf>
    <xf numFmtId="0" fontId="28" fillId="0" borderId="0" xfId="11" applyFont="1" applyAlignment="1">
      <alignment horizontal="left" vertical="center" wrapText="1"/>
    </xf>
    <xf numFmtId="0" fontId="66" fillId="0" borderId="0" xfId="9" applyFont="1" applyAlignment="1">
      <alignment horizontal="left" vertical="top" wrapText="1"/>
    </xf>
    <xf numFmtId="0" fontId="27" fillId="0" borderId="0" xfId="16" applyFont="1" applyAlignment="1">
      <alignment horizontal="left"/>
    </xf>
    <xf numFmtId="0" fontId="33" fillId="0" borderId="41" xfId="62" applyFont="1" applyBorder="1" applyAlignment="1">
      <alignment horizontal="center" vertical="center" wrapText="1"/>
    </xf>
    <xf numFmtId="0" fontId="33" fillId="10" borderId="58" xfId="62" applyFont="1" applyFill="1" applyBorder="1" applyAlignment="1">
      <alignment horizontal="center" vertical="center" wrapText="1"/>
    </xf>
    <xf numFmtId="0" fontId="33" fillId="10" borderId="103" xfId="62" applyFont="1" applyFill="1" applyBorder="1" applyAlignment="1">
      <alignment horizontal="center" vertical="center" wrapText="1"/>
    </xf>
    <xf numFmtId="0" fontId="33" fillId="10" borderId="100" xfId="62" applyFont="1" applyFill="1" applyBorder="1" applyAlignment="1">
      <alignment horizontal="center" vertical="center" wrapText="1"/>
    </xf>
    <xf numFmtId="8" fontId="27" fillId="0" borderId="0" xfId="4" applyFont="1" applyFill="1" applyBorder="1" applyProtection="1"/>
    <xf numFmtId="0" fontId="65" fillId="0" borderId="0" xfId="9" applyFont="1" applyAlignment="1">
      <alignment horizontal="left" vertical="top" wrapText="1"/>
    </xf>
    <xf numFmtId="0" fontId="66" fillId="0" borderId="60" xfId="9" applyFont="1" applyBorder="1" applyAlignment="1">
      <alignment vertical="top" wrapText="1"/>
    </xf>
    <xf numFmtId="1" fontId="62" fillId="15" borderId="72" xfId="23" applyNumberFormat="1" applyFont="1" applyFill="1" applyBorder="1" applyAlignment="1">
      <alignment horizontal="center" wrapText="1"/>
    </xf>
    <xf numFmtId="0" fontId="20" fillId="0" borderId="96" xfId="23" applyBorder="1"/>
    <xf numFmtId="0" fontId="20" fillId="0" borderId="0" xfId="23" applyAlignment="1">
      <alignment wrapText="1"/>
    </xf>
    <xf numFmtId="0" fontId="102" fillId="0" borderId="13" xfId="26" applyNumberFormat="1" applyFont="1" applyFill="1" applyBorder="1" applyAlignment="1" applyProtection="1">
      <alignment horizontal="right" vertical="center"/>
    </xf>
    <xf numFmtId="166" fontId="0" fillId="0" borderId="167" xfId="0" applyNumberFormat="1" applyBorder="1"/>
    <xf numFmtId="166" fontId="0" fillId="0" borderId="91" xfId="0" applyNumberFormat="1" applyBorder="1"/>
    <xf numFmtId="166" fontId="0" fillId="0" borderId="0" xfId="0" applyNumberFormat="1"/>
    <xf numFmtId="166" fontId="0" fillId="0" borderId="195" xfId="0" applyNumberFormat="1" applyBorder="1"/>
    <xf numFmtId="166" fontId="0" fillId="0" borderId="92" xfId="0" applyNumberFormat="1" applyBorder="1"/>
    <xf numFmtId="166" fontId="12" fillId="0" borderId="194" xfId="0" applyNumberFormat="1" applyFont="1" applyBorder="1"/>
    <xf numFmtId="166" fontId="12" fillId="0" borderId="195" xfId="0" applyNumberFormat="1" applyFont="1" applyBorder="1"/>
    <xf numFmtId="166" fontId="0" fillId="0" borderId="194" xfId="0" applyNumberFormat="1" applyBorder="1"/>
    <xf numFmtId="166" fontId="0" fillId="0" borderId="90" xfId="0" applyNumberFormat="1" applyBorder="1"/>
    <xf numFmtId="0" fontId="72" fillId="15" borderId="168" xfId="0" applyFont="1" applyFill="1" applyBorder="1"/>
    <xf numFmtId="0" fontId="72" fillId="15" borderId="95" xfId="0" applyFont="1" applyFill="1" applyBorder="1"/>
    <xf numFmtId="166" fontId="72" fillId="0" borderId="168" xfId="0" applyNumberFormat="1" applyFont="1" applyBorder="1"/>
    <xf numFmtId="166" fontId="72" fillId="0" borderId="95" xfId="0" applyNumberFormat="1" applyFont="1" applyBorder="1"/>
    <xf numFmtId="0" fontId="72" fillId="15" borderId="96" xfId="0" applyFont="1" applyFill="1" applyBorder="1"/>
    <xf numFmtId="166" fontId="0" fillId="0" borderId="87" xfId="0" applyNumberFormat="1" applyBorder="1"/>
    <xf numFmtId="166" fontId="0" fillId="0" borderId="32" xfId="0" applyNumberFormat="1" applyBorder="1"/>
    <xf numFmtId="166" fontId="0" fillId="0" borderId="109" xfId="0" applyNumberFormat="1" applyBorder="1"/>
    <xf numFmtId="166" fontId="72" fillId="0" borderId="96" xfId="0" applyNumberFormat="1" applyFont="1" applyBorder="1"/>
    <xf numFmtId="0" fontId="72" fillId="15" borderId="66" xfId="0" applyFont="1" applyFill="1" applyBorder="1"/>
    <xf numFmtId="166" fontId="72" fillId="15" borderId="41" xfId="0" applyNumberFormat="1" applyFont="1" applyFill="1" applyBorder="1"/>
    <xf numFmtId="166" fontId="72" fillId="15" borderId="66" xfId="0" applyNumberFormat="1" applyFont="1" applyFill="1" applyBorder="1"/>
    <xf numFmtId="166" fontId="72" fillId="15" borderId="39" xfId="0" applyNumberFormat="1" applyFont="1" applyFill="1" applyBorder="1"/>
    <xf numFmtId="166" fontId="72" fillId="15" borderId="28" xfId="0" applyNumberFormat="1" applyFont="1" applyFill="1" applyBorder="1"/>
    <xf numFmtId="0" fontId="102" fillId="0" borderId="179" xfId="21" applyFont="1" applyBorder="1" applyAlignment="1">
      <alignment horizontal="left"/>
    </xf>
    <xf numFmtId="0" fontId="62" fillId="15" borderId="167" xfId="81" applyFont="1" applyFill="1" applyBorder="1" applyAlignment="1">
      <alignment horizontal="center"/>
    </xf>
    <xf numFmtId="1" fontId="62" fillId="15" borderId="167" xfId="81" applyNumberFormat="1" applyFont="1" applyFill="1" applyBorder="1" applyAlignment="1">
      <alignment horizontal="center"/>
    </xf>
    <xf numFmtId="0" fontId="62" fillId="15" borderId="167" xfId="81" applyFont="1" applyFill="1" applyBorder="1" applyAlignment="1">
      <alignment horizontal="center" wrapText="1"/>
    </xf>
    <xf numFmtId="0" fontId="62" fillId="0" borderId="167" xfId="81" applyFont="1" applyBorder="1" applyAlignment="1">
      <alignment horizontal="center"/>
    </xf>
    <xf numFmtId="1" fontId="62" fillId="0" borderId="167" xfId="81" applyNumberFormat="1" applyFont="1" applyBorder="1" applyAlignment="1">
      <alignment horizontal="center"/>
    </xf>
    <xf numFmtId="0" fontId="62" fillId="0" borderId="167" xfId="81" applyFont="1" applyBorder="1" applyAlignment="1">
      <alignment horizontal="center" wrapText="1"/>
    </xf>
    <xf numFmtId="0" fontId="20" fillId="0" borderId="167" xfId="81" applyBorder="1"/>
    <xf numFmtId="1" fontId="20" fillId="0" borderId="167" xfId="81" applyNumberFormat="1" applyBorder="1"/>
    <xf numFmtId="3" fontId="102" fillId="9" borderId="159" xfId="26" applyNumberFormat="1" applyFont="1" applyFill="1" applyBorder="1" applyAlignment="1" applyProtection="1">
      <alignment horizontal="right" vertical="center"/>
    </xf>
    <xf numFmtId="3" fontId="102" fillId="9" borderId="189" xfId="26" applyNumberFormat="1" applyFont="1" applyFill="1" applyBorder="1" applyAlignment="1" applyProtection="1">
      <alignment horizontal="right" vertical="center"/>
    </xf>
    <xf numFmtId="3" fontId="102" fillId="9" borderId="68" xfId="26" applyNumberFormat="1" applyFont="1" applyFill="1" applyBorder="1" applyAlignment="1" applyProtection="1">
      <alignment horizontal="right" vertical="center"/>
    </xf>
    <xf numFmtId="3" fontId="102" fillId="9" borderId="186" xfId="26" applyNumberFormat="1" applyFont="1" applyFill="1" applyBorder="1" applyAlignment="1" applyProtection="1">
      <alignment horizontal="right" vertical="center"/>
    </xf>
    <xf numFmtId="0" fontId="102" fillId="0" borderId="198" xfId="26" applyNumberFormat="1" applyFont="1" applyFill="1" applyBorder="1" applyAlignment="1" applyProtection="1">
      <alignment horizontal="right" vertical="center"/>
    </xf>
    <xf numFmtId="3" fontId="102" fillId="9" borderId="56" xfId="26" applyNumberFormat="1" applyFont="1" applyFill="1" applyBorder="1" applyAlignment="1" applyProtection="1">
      <alignment horizontal="right" vertical="center"/>
    </xf>
    <xf numFmtId="173" fontId="102" fillId="9" borderId="7" xfId="26" applyNumberFormat="1" applyFont="1" applyFill="1" applyBorder="1" applyAlignment="1" applyProtection="1">
      <alignment horizontal="right" vertical="center"/>
    </xf>
    <xf numFmtId="173" fontId="102" fillId="9" borderId="10" xfId="26" applyNumberFormat="1" applyFont="1" applyFill="1" applyBorder="1" applyAlignment="1" applyProtection="1">
      <alignment horizontal="right" vertical="center"/>
    </xf>
    <xf numFmtId="173" fontId="102" fillId="9" borderId="67" xfId="26" applyNumberFormat="1" applyFont="1" applyFill="1" applyBorder="1" applyAlignment="1" applyProtection="1">
      <alignment horizontal="right" vertical="center"/>
    </xf>
    <xf numFmtId="166" fontId="105" fillId="27" borderId="199" xfId="26" applyNumberFormat="1" applyFont="1" applyFill="1" applyBorder="1" applyAlignment="1" applyProtection="1">
      <alignment horizontal="right" vertical="center"/>
    </xf>
    <xf numFmtId="166" fontId="105" fillId="27" borderId="200" xfId="26" applyNumberFormat="1" applyFont="1" applyFill="1" applyBorder="1" applyAlignment="1" applyProtection="1">
      <alignment horizontal="right" vertical="center"/>
    </xf>
    <xf numFmtId="0" fontId="102" fillId="0" borderId="201" xfId="26" applyNumberFormat="1" applyFont="1" applyFill="1" applyBorder="1" applyAlignment="1" applyProtection="1">
      <alignment horizontal="right" vertical="center"/>
    </xf>
    <xf numFmtId="0" fontId="102" fillId="0" borderId="202" xfId="26" applyNumberFormat="1" applyFont="1" applyFill="1" applyBorder="1" applyAlignment="1" applyProtection="1">
      <alignment horizontal="right" vertical="center"/>
    </xf>
    <xf numFmtId="0" fontId="102" fillId="0" borderId="159" xfId="26" applyNumberFormat="1" applyFont="1" applyFill="1" applyBorder="1" applyAlignment="1" applyProtection="1">
      <alignment horizontal="right" vertical="center"/>
    </xf>
    <xf numFmtId="0" fontId="102" fillId="0" borderId="68" xfId="26" applyNumberFormat="1" applyFont="1" applyFill="1" applyBorder="1" applyAlignment="1" applyProtection="1">
      <alignment horizontal="right" vertical="center"/>
    </xf>
    <xf numFmtId="0" fontId="102" fillId="0" borderId="138" xfId="26" applyNumberFormat="1" applyFont="1" applyFill="1" applyBorder="1" applyAlignment="1" applyProtection="1">
      <alignment horizontal="right" vertical="center"/>
    </xf>
    <xf numFmtId="0" fontId="102" fillId="0" borderId="112" xfId="21" applyFont="1" applyBorder="1" applyAlignment="1">
      <alignment horizontal="left"/>
    </xf>
    <xf numFmtId="10" fontId="84" fillId="12" borderId="37" xfId="18" applyNumberFormat="1" applyFont="1" applyFill="1" applyBorder="1" applyAlignment="1" applyProtection="1">
      <alignment wrapText="1"/>
    </xf>
    <xf numFmtId="0" fontId="49" fillId="0" borderId="70" xfId="62" applyFont="1" applyBorder="1" applyAlignment="1">
      <alignment horizontal="center" vertical="center" wrapText="1"/>
    </xf>
    <xf numFmtId="166" fontId="72" fillId="22" borderId="111" xfId="0" applyNumberFormat="1" applyFont="1" applyFill="1" applyBorder="1" applyAlignment="1">
      <alignment horizontal="center" wrapText="1"/>
    </xf>
    <xf numFmtId="166" fontId="72" fillId="22" borderId="145" xfId="0" applyNumberFormat="1" applyFont="1" applyFill="1" applyBorder="1" applyAlignment="1">
      <alignment horizontal="center" wrapText="1"/>
    </xf>
    <xf numFmtId="166" fontId="72" fillId="20" borderId="111" xfId="0" applyNumberFormat="1" applyFont="1" applyFill="1" applyBorder="1" applyAlignment="1">
      <alignment horizontal="center" wrapText="1"/>
    </xf>
    <xf numFmtId="166" fontId="72" fillId="20" borderId="74" xfId="0" applyNumberFormat="1" applyFont="1" applyFill="1" applyBorder="1" applyAlignment="1">
      <alignment horizontal="center" wrapText="1"/>
    </xf>
    <xf numFmtId="173" fontId="102" fillId="9" borderId="6" xfId="26" applyNumberFormat="1" applyFont="1" applyFill="1" applyBorder="1" applyAlignment="1" applyProtection="1">
      <alignment vertical="center"/>
    </xf>
    <xf numFmtId="173" fontId="102" fillId="9" borderId="8" xfId="26" applyNumberFormat="1" applyFont="1" applyFill="1" applyBorder="1" applyAlignment="1" applyProtection="1">
      <alignment vertical="center"/>
    </xf>
    <xf numFmtId="173" fontId="102" fillId="9" borderId="142" xfId="26" applyNumberFormat="1" applyFont="1" applyFill="1" applyBorder="1" applyAlignment="1" applyProtection="1">
      <alignment vertical="center"/>
    </xf>
    <xf numFmtId="0" fontId="117" fillId="0" borderId="194" xfId="94" applyFont="1" applyBorder="1" applyAlignment="1">
      <alignment horizontal="center" vertical="center"/>
    </xf>
    <xf numFmtId="0" fontId="115" fillId="0" borderId="167" xfId="94" applyFont="1" applyBorder="1" applyAlignment="1">
      <alignment horizontal="center" vertical="center"/>
    </xf>
    <xf numFmtId="166" fontId="114" fillId="0" borderId="12" xfId="66" applyNumberFormat="1" applyFont="1" applyBorder="1"/>
    <xf numFmtId="166" fontId="114" fillId="0" borderId="14" xfId="66" applyNumberFormat="1" applyFont="1" applyBorder="1"/>
    <xf numFmtId="166" fontId="114" fillId="0" borderId="32" xfId="66" applyNumberFormat="1" applyFont="1" applyBorder="1"/>
    <xf numFmtId="0" fontId="115" fillId="30" borderId="41" xfId="100" applyFont="1" applyFill="1" applyBorder="1" applyAlignment="1">
      <alignment horizontal="center"/>
    </xf>
    <xf numFmtId="0" fontId="115" fillId="20" borderId="66" xfId="100" applyFont="1" applyFill="1" applyBorder="1" applyAlignment="1">
      <alignment horizontal="center" wrapText="1"/>
    </xf>
    <xf numFmtId="0" fontId="4" fillId="0" borderId="0" xfId="100"/>
    <xf numFmtId="2" fontId="131" fillId="30" borderId="55" xfId="100" applyNumberFormat="1" applyFont="1" applyFill="1" applyBorder="1" applyAlignment="1">
      <alignment horizontal="center" wrapText="1"/>
    </xf>
    <xf numFmtId="2" fontId="131" fillId="30" borderId="2" xfId="100" applyNumberFormat="1" applyFont="1" applyFill="1" applyBorder="1" applyAlignment="1">
      <alignment horizontal="center" wrapText="1"/>
    </xf>
    <xf numFmtId="2" fontId="131" fillId="30" borderId="34" xfId="100" applyNumberFormat="1" applyFont="1" applyFill="1" applyBorder="1" applyAlignment="1">
      <alignment horizontal="center" wrapText="1"/>
    </xf>
    <xf numFmtId="2" fontId="131" fillId="30" borderId="22" xfId="100" applyNumberFormat="1" applyFont="1" applyFill="1" applyBorder="1" applyAlignment="1">
      <alignment horizontal="center" wrapText="1"/>
    </xf>
    <xf numFmtId="49" fontId="4" fillId="30" borderId="55" xfId="100" applyNumberFormat="1" applyFill="1" applyBorder="1" applyAlignment="1">
      <alignment horizontal="center" wrapText="1"/>
    </xf>
    <xf numFmtId="49" fontId="4" fillId="30" borderId="2" xfId="100" applyNumberFormat="1" applyFill="1" applyBorder="1" applyAlignment="1">
      <alignment horizontal="center" wrapText="1"/>
    </xf>
    <xf numFmtId="2" fontId="4" fillId="20" borderId="55" xfId="100" applyNumberFormat="1" applyFill="1" applyBorder="1" applyAlignment="1">
      <alignment horizontal="center" wrapText="1"/>
    </xf>
    <xf numFmtId="2" fontId="4" fillId="20" borderId="2" xfId="100" applyNumberFormat="1" applyFill="1" applyBorder="1" applyAlignment="1">
      <alignment horizontal="center" wrapText="1"/>
    </xf>
    <xf numFmtId="2" fontId="4" fillId="32" borderId="39" xfId="100" applyNumberFormat="1" applyFill="1" applyBorder="1" applyAlignment="1">
      <alignment horizontal="center" wrapText="1"/>
    </xf>
    <xf numFmtId="2" fontId="4" fillId="32" borderId="28" xfId="100" applyNumberFormat="1" applyFill="1" applyBorder="1" applyAlignment="1">
      <alignment horizontal="center" wrapText="1"/>
    </xf>
    <xf numFmtId="2" fontId="4" fillId="32" borderId="50" xfId="100" applyNumberFormat="1" applyFill="1" applyBorder="1" applyAlignment="1">
      <alignment horizontal="center" wrapText="1"/>
    </xf>
    <xf numFmtId="2" fontId="4" fillId="15" borderId="39" xfId="100" applyNumberFormat="1" applyFill="1" applyBorder="1" applyAlignment="1">
      <alignment horizontal="center" wrapText="1"/>
    </xf>
    <xf numFmtId="2" fontId="4" fillId="15" borderId="28" xfId="100" applyNumberFormat="1" applyFill="1" applyBorder="1" applyAlignment="1">
      <alignment horizontal="center" wrapText="1"/>
    </xf>
    <xf numFmtId="2" fontId="4" fillId="15" borderId="50" xfId="100" applyNumberFormat="1" applyFill="1" applyBorder="1" applyAlignment="1">
      <alignment horizontal="center" wrapText="1"/>
    </xf>
    <xf numFmtId="2" fontId="4" fillId="33" borderId="39" xfId="100" applyNumberFormat="1" applyFill="1" applyBorder="1" applyAlignment="1">
      <alignment horizontal="center" wrapText="1"/>
    </xf>
    <xf numFmtId="2" fontId="4" fillId="33" borderId="28" xfId="100" applyNumberFormat="1" applyFill="1" applyBorder="1" applyAlignment="1">
      <alignment horizontal="center" wrapText="1"/>
    </xf>
    <xf numFmtId="2" fontId="4" fillId="33" borderId="50" xfId="100" applyNumberFormat="1" applyFill="1" applyBorder="1" applyAlignment="1">
      <alignment horizontal="center" wrapText="1"/>
    </xf>
    <xf numFmtId="2" fontId="4" fillId="34" borderId="39" xfId="100" applyNumberFormat="1" applyFill="1" applyBorder="1" applyAlignment="1">
      <alignment horizontal="center" wrapText="1"/>
    </xf>
    <xf numFmtId="2" fontId="4" fillId="34" borderId="28" xfId="100" applyNumberFormat="1" applyFill="1" applyBorder="1" applyAlignment="1">
      <alignment horizontal="center" wrapText="1"/>
    </xf>
    <xf numFmtId="2" fontId="4" fillId="34" borderId="50" xfId="100" applyNumberFormat="1" applyFill="1" applyBorder="1" applyAlignment="1">
      <alignment horizontal="center" wrapText="1"/>
    </xf>
    <xf numFmtId="2" fontId="4" fillId="31" borderId="39" xfId="100" applyNumberFormat="1" applyFill="1" applyBorder="1" applyAlignment="1">
      <alignment horizontal="center" wrapText="1"/>
    </xf>
    <xf numFmtId="2" fontId="4" fillId="31" borderId="28" xfId="100" applyNumberFormat="1" applyFill="1" applyBorder="1" applyAlignment="1">
      <alignment horizontal="center" wrapText="1"/>
    </xf>
    <xf numFmtId="2" fontId="4" fillId="31" borderId="50" xfId="100" applyNumberFormat="1" applyFill="1" applyBorder="1" applyAlignment="1">
      <alignment horizontal="center" wrapText="1"/>
    </xf>
    <xf numFmtId="0" fontId="4" fillId="6" borderId="0" xfId="100" applyFill="1"/>
    <xf numFmtId="0" fontId="4" fillId="0" borderId="0" xfId="100" applyAlignment="1">
      <alignment horizontal="center"/>
    </xf>
    <xf numFmtId="1" fontId="4" fillId="0" borderId="0" xfId="100" applyNumberFormat="1"/>
    <xf numFmtId="167" fontId="4" fillId="0" borderId="0" xfId="18" applyNumberFormat="1" applyFont="1"/>
    <xf numFmtId="166" fontId="4" fillId="0" borderId="0" xfId="100" applyNumberFormat="1"/>
    <xf numFmtId="0" fontId="115" fillId="20" borderId="58" xfId="100" applyFont="1" applyFill="1" applyBorder="1" applyAlignment="1">
      <alignment horizontal="center" wrapText="1"/>
    </xf>
    <xf numFmtId="0" fontId="115" fillId="31" borderId="39" xfId="100" applyFont="1" applyFill="1" applyBorder="1" applyAlignment="1">
      <alignment horizontal="center" wrapText="1"/>
    </xf>
    <xf numFmtId="0" fontId="115" fillId="31" borderId="28" xfId="100" applyFont="1" applyFill="1" applyBorder="1" applyAlignment="1">
      <alignment horizontal="center" wrapText="1"/>
    </xf>
    <xf numFmtId="0" fontId="115" fillId="31" borderId="50" xfId="100" applyFont="1" applyFill="1" applyBorder="1" applyAlignment="1">
      <alignment horizontal="center" wrapText="1"/>
    </xf>
    <xf numFmtId="0" fontId="115" fillId="0" borderId="0" xfId="100" applyFont="1"/>
    <xf numFmtId="0" fontId="33" fillId="0" borderId="0" xfId="62" applyFont="1" applyAlignment="1">
      <alignment vertical="center" wrapText="1"/>
    </xf>
    <xf numFmtId="0" fontId="33" fillId="0" borderId="0" xfId="62" applyFont="1" applyAlignment="1">
      <alignment vertical="center"/>
    </xf>
    <xf numFmtId="0" fontId="4" fillId="0" borderId="0" xfId="100" applyAlignment="1">
      <alignment horizontal="left"/>
    </xf>
    <xf numFmtId="0" fontId="3" fillId="0" borderId="0" xfId="94" applyFont="1"/>
    <xf numFmtId="0" fontId="3" fillId="0" borderId="72" xfId="94" applyFont="1" applyBorder="1" applyAlignment="1">
      <alignment wrapText="1"/>
    </xf>
    <xf numFmtId="0" fontId="3" fillId="0" borderId="73" xfId="94" applyFont="1" applyBorder="1" applyAlignment="1">
      <alignment wrapText="1"/>
    </xf>
    <xf numFmtId="0" fontId="46" fillId="0" borderId="48" xfId="94" applyFont="1" applyBorder="1" applyAlignment="1">
      <alignment horizontal="left" vertical="center" wrapText="1"/>
    </xf>
    <xf numFmtId="0" fontId="46" fillId="0" borderId="195" xfId="94" applyFont="1" applyBorder="1" applyAlignment="1">
      <alignment horizontal="left" vertical="center" wrapText="1"/>
    </xf>
    <xf numFmtId="0" fontId="2" fillId="0" borderId="48" xfId="94" applyFont="1" applyBorder="1" applyAlignment="1">
      <alignment horizontal="left" vertical="center" wrapText="1"/>
    </xf>
    <xf numFmtId="0" fontId="2" fillId="0" borderId="195" xfId="94" applyFont="1" applyBorder="1" applyAlignment="1">
      <alignment horizontal="left" vertical="center" wrapText="1"/>
    </xf>
    <xf numFmtId="1" fontId="62" fillId="15" borderId="58" xfId="23" applyNumberFormat="1" applyFont="1" applyFill="1" applyBorder="1" applyAlignment="1">
      <alignment horizontal="center"/>
    </xf>
    <xf numFmtId="1" fontId="62" fillId="15" borderId="38" xfId="23" applyNumberFormat="1" applyFont="1" applyFill="1" applyBorder="1" applyAlignment="1">
      <alignment horizontal="center"/>
    </xf>
    <xf numFmtId="1" fontId="62" fillId="15" borderId="41" xfId="23" applyNumberFormat="1" applyFont="1" applyFill="1" applyBorder="1" applyAlignment="1">
      <alignment horizontal="center"/>
    </xf>
    <xf numFmtId="166" fontId="72" fillId="20" borderId="72" xfId="66" applyNumberFormat="1" applyFont="1" applyFill="1" applyBorder="1" applyAlignment="1">
      <alignment horizontal="center" vertical="center" wrapText="1"/>
    </xf>
    <xf numFmtId="166" fontId="72" fillId="20" borderId="73" xfId="66" applyNumberFormat="1" applyFont="1" applyFill="1" applyBorder="1" applyAlignment="1">
      <alignment horizontal="center" vertical="center" wrapText="1"/>
    </xf>
    <xf numFmtId="0" fontId="116" fillId="0" borderId="0" xfId="94" applyFont="1" applyAlignment="1">
      <alignment horizontal="center"/>
    </xf>
    <xf numFmtId="1" fontId="118" fillId="12" borderId="182" xfId="9" applyNumberFormat="1" applyFont="1" applyFill="1" applyBorder="1" applyAlignment="1">
      <alignment horizontal="left"/>
    </xf>
    <xf numFmtId="1" fontId="118" fillId="12" borderId="183" xfId="9" applyNumberFormat="1" applyFont="1" applyFill="1" applyBorder="1" applyAlignment="1">
      <alignment horizontal="left"/>
    </xf>
    <xf numFmtId="1" fontId="118" fillId="12" borderId="184" xfId="9" applyNumberFormat="1" applyFont="1" applyFill="1" applyBorder="1" applyAlignment="1">
      <alignment horizontal="left"/>
    </xf>
    <xf numFmtId="169" fontId="115" fillId="0" borderId="72" xfId="94" applyNumberFormat="1" applyFont="1" applyBorder="1" applyAlignment="1">
      <alignment horizontal="center" vertical="center" wrapText="1"/>
    </xf>
    <xf numFmtId="169" fontId="115" fillId="0" borderId="73" xfId="94" applyNumberFormat="1" applyFont="1" applyBorder="1" applyAlignment="1">
      <alignment horizontal="center" vertical="center" wrapText="1"/>
    </xf>
    <xf numFmtId="0" fontId="4" fillId="31" borderId="58" xfId="100" applyFill="1" applyBorder="1" applyAlignment="1">
      <alignment horizontal="center" wrapText="1"/>
    </xf>
    <xf numFmtId="0" fontId="4" fillId="31" borderId="38" xfId="100" applyFill="1" applyBorder="1" applyAlignment="1">
      <alignment horizontal="center" wrapText="1"/>
    </xf>
    <xf numFmtId="0" fontId="4" fillId="31" borderId="41" xfId="100" applyFill="1" applyBorder="1" applyAlignment="1">
      <alignment horizontal="center" wrapText="1"/>
    </xf>
    <xf numFmtId="0" fontId="4" fillId="32" borderId="58" xfId="100" applyFill="1" applyBorder="1" applyAlignment="1">
      <alignment horizontal="center" wrapText="1"/>
    </xf>
    <xf numFmtId="0" fontId="4" fillId="32" borderId="38" xfId="100" applyFill="1" applyBorder="1" applyAlignment="1">
      <alignment horizontal="center" wrapText="1"/>
    </xf>
    <xf numFmtId="0" fontId="4" fillId="32" borderId="41" xfId="100" applyFill="1" applyBorder="1" applyAlignment="1">
      <alignment horizontal="center" wrapText="1"/>
    </xf>
    <xf numFmtId="0" fontId="4" fillId="15" borderId="58" xfId="100" applyFill="1" applyBorder="1" applyAlignment="1">
      <alignment horizontal="center" wrapText="1"/>
    </xf>
    <xf numFmtId="0" fontId="4" fillId="15" borderId="38" xfId="100" applyFill="1" applyBorder="1" applyAlignment="1">
      <alignment horizontal="center" wrapText="1"/>
    </xf>
    <xf numFmtId="0" fontId="4" fillId="15" borderId="41" xfId="100" applyFill="1" applyBorder="1" applyAlignment="1">
      <alignment horizontal="center" wrapText="1"/>
    </xf>
    <xf numFmtId="0" fontId="4" fillId="33" borderId="58" xfId="100" applyFill="1" applyBorder="1" applyAlignment="1">
      <alignment horizontal="center" wrapText="1"/>
    </xf>
    <xf numFmtId="0" fontId="4" fillId="33" borderId="38" xfId="100" applyFill="1" applyBorder="1" applyAlignment="1">
      <alignment horizontal="center" wrapText="1"/>
    </xf>
    <xf numFmtId="0" fontId="4" fillId="33" borderId="41" xfId="100" applyFill="1" applyBorder="1" applyAlignment="1">
      <alignment horizontal="center" wrapText="1"/>
    </xf>
    <xf numFmtId="0" fontId="4" fillId="34" borderId="58" xfId="100" applyFill="1" applyBorder="1" applyAlignment="1">
      <alignment horizontal="center" wrapText="1"/>
    </xf>
    <xf numFmtId="0" fontId="4" fillId="34" borderId="38" xfId="100" applyFill="1" applyBorder="1" applyAlignment="1">
      <alignment horizontal="center" wrapText="1"/>
    </xf>
    <xf numFmtId="0" fontId="4" fillId="34" borderId="41" xfId="100" applyFill="1" applyBorder="1" applyAlignment="1">
      <alignment horizontal="center" wrapText="1"/>
    </xf>
    <xf numFmtId="0" fontId="115" fillId="30" borderId="58" xfId="100" applyFont="1" applyFill="1" applyBorder="1" applyAlignment="1">
      <alignment horizontal="center" wrapText="1"/>
    </xf>
    <xf numFmtId="0" fontId="115" fillId="30" borderId="38" xfId="100" applyFont="1" applyFill="1" applyBorder="1" applyAlignment="1">
      <alignment horizontal="center" wrapText="1"/>
    </xf>
    <xf numFmtId="0" fontId="115" fillId="30" borderId="41" xfId="100" applyFont="1" applyFill="1" applyBorder="1" applyAlignment="1">
      <alignment horizontal="center" wrapText="1"/>
    </xf>
    <xf numFmtId="2" fontId="130" fillId="31" borderId="59" xfId="100" applyNumberFormat="1" applyFont="1" applyFill="1" applyBorder="1" applyAlignment="1">
      <alignment horizontal="center" wrapText="1"/>
    </xf>
    <xf numFmtId="2" fontId="130" fillId="31" borderId="62" xfId="100" applyNumberFormat="1" applyFont="1" applyFill="1" applyBorder="1" applyAlignment="1">
      <alignment horizontal="center" wrapText="1"/>
    </xf>
    <xf numFmtId="2" fontId="130" fillId="31" borderId="70" xfId="100" applyNumberFormat="1" applyFont="1" applyFill="1" applyBorder="1" applyAlignment="1">
      <alignment horizontal="center" wrapText="1"/>
    </xf>
    <xf numFmtId="2" fontId="130" fillId="20" borderId="58" xfId="100" applyNumberFormat="1" applyFont="1" applyFill="1" applyBorder="1" applyAlignment="1">
      <alignment horizontal="center" wrapText="1"/>
    </xf>
    <xf numFmtId="2" fontId="130" fillId="20" borderId="38" xfId="100" applyNumberFormat="1" applyFont="1" applyFill="1" applyBorder="1" applyAlignment="1">
      <alignment horizontal="center" wrapText="1"/>
    </xf>
    <xf numFmtId="49" fontId="130" fillId="30" borderId="58" xfId="100" applyNumberFormat="1" applyFont="1" applyFill="1" applyBorder="1" applyAlignment="1">
      <alignment horizontal="center" wrapText="1"/>
    </xf>
    <xf numFmtId="49" fontId="130" fillId="30" borderId="38" xfId="100" applyNumberFormat="1" applyFont="1" applyFill="1" applyBorder="1" applyAlignment="1">
      <alignment horizontal="center" wrapText="1"/>
    </xf>
    <xf numFmtId="0" fontId="72" fillId="20" borderId="72" xfId="0" applyFont="1" applyFill="1" applyBorder="1" applyAlignment="1">
      <alignment horizontal="center" wrapText="1"/>
    </xf>
    <xf numFmtId="0" fontId="72" fillId="20" borderId="73" xfId="0" applyFont="1" applyFill="1" applyBorder="1" applyAlignment="1">
      <alignment horizontal="center" wrapText="1"/>
    </xf>
    <xf numFmtId="0" fontId="72" fillId="22" borderId="42" xfId="0" applyFont="1" applyFill="1" applyBorder="1" applyAlignment="1">
      <alignment horizontal="center"/>
    </xf>
    <xf numFmtId="0" fontId="72" fillId="22" borderId="117" xfId="0" applyFont="1" applyFill="1" applyBorder="1" applyAlignment="1">
      <alignment horizontal="center"/>
    </xf>
    <xf numFmtId="0" fontId="72" fillId="15" borderId="72" xfId="0" applyFont="1" applyFill="1" applyBorder="1" applyAlignment="1">
      <alignment horizontal="center" wrapText="1"/>
    </xf>
    <xf numFmtId="0" fontId="72" fillId="15" borderId="73" xfId="0" applyFont="1" applyFill="1" applyBorder="1" applyAlignment="1">
      <alignment horizontal="center" wrapText="1"/>
    </xf>
    <xf numFmtId="0" fontId="72" fillId="20" borderId="42" xfId="0" applyFont="1" applyFill="1" applyBorder="1" applyAlignment="1">
      <alignment horizontal="center"/>
    </xf>
    <xf numFmtId="0" fontId="72" fillId="20" borderId="117" xfId="0" applyFont="1" applyFill="1" applyBorder="1" applyAlignment="1">
      <alignment horizontal="center"/>
    </xf>
    <xf numFmtId="0" fontId="108" fillId="21" borderId="33" xfId="21" applyFont="1" applyFill="1" applyBorder="1" applyAlignment="1">
      <alignment horizontal="center"/>
    </xf>
    <xf numFmtId="0" fontId="108" fillId="21" borderId="38" xfId="21" applyFont="1" applyFill="1" applyBorder="1" applyAlignment="1">
      <alignment horizontal="center"/>
    </xf>
    <xf numFmtId="0" fontId="102" fillId="2" borderId="169" xfId="21" applyFont="1" applyFill="1" applyBorder="1" applyAlignment="1">
      <alignment horizontal="center"/>
    </xf>
    <xf numFmtId="0" fontId="102" fillId="2" borderId="74" xfId="21" applyFont="1" applyFill="1" applyBorder="1" applyAlignment="1">
      <alignment horizontal="center"/>
    </xf>
    <xf numFmtId="0" fontId="102" fillId="2" borderId="143" xfId="21" applyFont="1" applyFill="1" applyBorder="1" applyAlignment="1">
      <alignment horizontal="center"/>
    </xf>
    <xf numFmtId="0" fontId="102" fillId="2" borderId="179" xfId="21" applyFont="1" applyFill="1" applyBorder="1" applyAlignment="1">
      <alignment horizontal="center"/>
    </xf>
    <xf numFmtId="0" fontId="102" fillId="2" borderId="181" xfId="21" applyFont="1" applyFill="1" applyBorder="1" applyAlignment="1">
      <alignment horizontal="center"/>
    </xf>
    <xf numFmtId="0" fontId="102" fillId="2" borderId="180" xfId="21" applyFont="1" applyFill="1" applyBorder="1" applyAlignment="1">
      <alignment horizontal="center"/>
    </xf>
    <xf numFmtId="0" fontId="102" fillId="2" borderId="18" xfId="21" applyFont="1" applyFill="1" applyBorder="1" applyAlignment="1">
      <alignment horizontal="center"/>
    </xf>
    <xf numFmtId="0" fontId="102" fillId="2" borderId="0" xfId="21" applyFont="1" applyFill="1" applyAlignment="1">
      <alignment horizontal="center"/>
    </xf>
    <xf numFmtId="0" fontId="102" fillId="2" borderId="13" xfId="21" applyFont="1" applyFill="1" applyBorder="1" applyAlignment="1">
      <alignment horizontal="center"/>
    </xf>
    <xf numFmtId="0" fontId="102" fillId="2" borderId="153" xfId="21" applyFont="1" applyFill="1" applyBorder="1" applyAlignment="1">
      <alignment horizontal="center"/>
    </xf>
    <xf numFmtId="0" fontId="102" fillId="2" borderId="9" xfId="21" applyFont="1" applyFill="1" applyBorder="1" applyAlignment="1">
      <alignment horizontal="center"/>
    </xf>
    <xf numFmtId="0" fontId="102" fillId="2" borderId="139" xfId="21" applyFont="1" applyFill="1" applyBorder="1" applyAlignment="1">
      <alignment horizontal="center"/>
    </xf>
    <xf numFmtId="0" fontId="102" fillId="9" borderId="6" xfId="26" applyNumberFormat="1" applyFont="1" applyFill="1" applyBorder="1" applyAlignment="1" applyProtection="1">
      <alignment horizontal="center" vertical="center"/>
    </xf>
    <xf numFmtId="0" fontId="102" fillId="9" borderId="0" xfId="26" applyNumberFormat="1" applyFont="1" applyFill="1" applyBorder="1" applyAlignment="1" applyProtection="1">
      <alignment horizontal="center" vertical="center"/>
    </xf>
    <xf numFmtId="0" fontId="102" fillId="9" borderId="68" xfId="26" applyNumberFormat="1" applyFont="1" applyFill="1" applyBorder="1" applyAlignment="1" applyProtection="1">
      <alignment horizontal="center" vertical="center"/>
    </xf>
    <xf numFmtId="0" fontId="102" fillId="9" borderId="8" xfId="26" applyNumberFormat="1" applyFont="1" applyFill="1" applyBorder="1" applyAlignment="1" applyProtection="1">
      <alignment horizontal="center" vertical="center"/>
    </xf>
    <xf numFmtId="0" fontId="102" fillId="9" borderId="9" xfId="26" applyNumberFormat="1" applyFont="1" applyFill="1" applyBorder="1" applyAlignment="1" applyProtection="1">
      <alignment horizontal="center" vertical="center"/>
    </xf>
    <xf numFmtId="0" fontId="102" fillId="9" borderId="138" xfId="26" applyNumberFormat="1" applyFont="1" applyFill="1" applyBorder="1" applyAlignment="1" applyProtection="1">
      <alignment horizontal="center" vertical="center"/>
    </xf>
    <xf numFmtId="0" fontId="28" fillId="0" borderId="0" xfId="11" applyFont="1" applyAlignment="1">
      <alignment horizontal="left" vertical="center" wrapText="1"/>
    </xf>
    <xf numFmtId="0" fontId="33" fillId="0" borderId="0" xfId="11" applyFont="1" applyAlignment="1">
      <alignment vertical="center" wrapText="1"/>
    </xf>
    <xf numFmtId="0" fontId="28" fillId="11" borderId="0" xfId="11" applyFont="1" applyFill="1" applyAlignment="1">
      <alignment horizontal="left" vertical="center" wrapText="1"/>
    </xf>
    <xf numFmtId="0" fontId="43" fillId="0" borderId="178" xfId="11" applyFont="1" applyBorder="1" applyAlignment="1">
      <alignment horizontal="center" vertical="top" wrapText="1"/>
    </xf>
    <xf numFmtId="0" fontId="28" fillId="0" borderId="0" xfId="11" applyFont="1" applyAlignment="1">
      <alignment horizontal="center"/>
    </xf>
    <xf numFmtId="0" fontId="41" fillId="0" borderId="0" xfId="11" applyFont="1" applyAlignment="1">
      <alignment horizontal="center"/>
    </xf>
    <xf numFmtId="0" fontId="41" fillId="6" borderId="26" xfId="11" applyFont="1" applyFill="1" applyBorder="1" applyAlignment="1">
      <alignment horizontal="center" vertical="center" wrapText="1"/>
    </xf>
    <xf numFmtId="0" fontId="41" fillId="6" borderId="25" xfId="11" applyFont="1" applyFill="1" applyBorder="1" applyAlignment="1">
      <alignment horizontal="center" vertical="center" wrapText="1"/>
    </xf>
    <xf numFmtId="0" fontId="41" fillId="6" borderId="27" xfId="11" applyFont="1" applyFill="1" applyBorder="1" applyAlignment="1">
      <alignment horizontal="center" vertical="center" wrapText="1"/>
    </xf>
    <xf numFmtId="0" fontId="28" fillId="6" borderId="45" xfId="11" applyFont="1" applyFill="1" applyBorder="1" applyAlignment="1">
      <alignment horizontal="center" vertical="center" wrapText="1"/>
    </xf>
    <xf numFmtId="0" fontId="28" fillId="0" borderId="0" xfId="11" applyFont="1" applyAlignment="1">
      <alignment vertical="center" wrapText="1"/>
    </xf>
    <xf numFmtId="0" fontId="28" fillId="0" borderId="9" xfId="11" applyFont="1" applyBorder="1" applyAlignment="1">
      <alignment vertical="center" wrapText="1"/>
    </xf>
    <xf numFmtId="0" fontId="27" fillId="0" borderId="15" xfId="9" applyFont="1" applyBorder="1" applyAlignment="1">
      <alignment horizontal="center"/>
    </xf>
    <xf numFmtId="0" fontId="27" fillId="0" borderId="16" xfId="9" applyFont="1" applyBorder="1" applyAlignment="1">
      <alignment horizontal="center"/>
    </xf>
    <xf numFmtId="0" fontId="27" fillId="0" borderId="17" xfId="9" applyFont="1" applyBorder="1" applyAlignment="1">
      <alignment horizontal="center"/>
    </xf>
    <xf numFmtId="0" fontId="27" fillId="0" borderId="18" xfId="9" applyFont="1" applyBorder="1" applyAlignment="1">
      <alignment horizontal="left" wrapText="1" indent="1"/>
    </xf>
    <xf numFmtId="0" fontId="27" fillId="0" borderId="0" xfId="9" applyFont="1" applyAlignment="1">
      <alignment horizontal="left" wrapText="1" indent="1"/>
    </xf>
    <xf numFmtId="0" fontId="35" fillId="0" borderId="152" xfId="9" applyFont="1" applyBorder="1" applyAlignment="1">
      <alignment horizontal="left"/>
    </xf>
    <xf numFmtId="0" fontId="38" fillId="2" borderId="179" xfId="9" applyFont="1" applyFill="1" applyBorder="1" applyAlignment="1">
      <alignment horizontal="left"/>
    </xf>
    <xf numFmtId="0" fontId="38" fillId="2" borderId="180" xfId="9" applyFont="1" applyFill="1" applyBorder="1" applyAlignment="1">
      <alignment horizontal="left"/>
    </xf>
    <xf numFmtId="0" fontId="30" fillId="0" borderId="19" xfId="9" applyFont="1" applyBorder="1" applyAlignment="1">
      <alignment horizontal="right" vertical="top"/>
    </xf>
    <xf numFmtId="1" fontId="29" fillId="12" borderId="20" xfId="9" applyNumberFormat="1" applyFont="1" applyFill="1" applyBorder="1" applyAlignment="1">
      <alignment horizontal="center"/>
    </xf>
    <xf numFmtId="1" fontId="29" fillId="12" borderId="12" xfId="9" applyNumberFormat="1" applyFont="1" applyFill="1" applyBorder="1" applyAlignment="1">
      <alignment horizontal="center"/>
    </xf>
    <xf numFmtId="0" fontId="29" fillId="12" borderId="19" xfId="9" applyFont="1" applyFill="1" applyBorder="1" applyAlignment="1">
      <alignment horizontal="center"/>
    </xf>
    <xf numFmtId="0" fontId="85" fillId="0" borderId="35" xfId="12" applyFont="1" applyBorder="1" applyAlignment="1">
      <alignment horizontal="center"/>
    </xf>
    <xf numFmtId="0" fontId="85" fillId="0" borderId="62" xfId="12" applyFont="1" applyBorder="1" applyAlignment="1">
      <alignment horizontal="center"/>
    </xf>
    <xf numFmtId="0" fontId="85" fillId="0" borderId="70" xfId="12" applyFont="1" applyBorder="1" applyAlignment="1">
      <alignment horizontal="center"/>
    </xf>
    <xf numFmtId="0" fontId="60" fillId="3" borderId="9" xfId="10" applyFont="1" applyFill="1" applyBorder="1" applyAlignment="1">
      <alignment horizontal="right" vertical="center"/>
    </xf>
    <xf numFmtId="8" fontId="64" fillId="0" borderId="0" xfId="4" applyFont="1" applyFill="1" applyBorder="1" applyAlignment="1" applyProtection="1">
      <alignment horizontal="center" vertical="center"/>
    </xf>
    <xf numFmtId="0" fontId="97" fillId="13" borderId="19" xfId="9" applyFont="1" applyFill="1" applyBorder="1" applyAlignment="1">
      <alignment horizontal="left"/>
    </xf>
    <xf numFmtId="1" fontId="22" fillId="12" borderId="30" xfId="1" applyNumberFormat="1" applyFont="1" applyFill="1" applyBorder="1" applyAlignment="1" applyProtection="1">
      <alignment horizontal="center" vertical="center"/>
    </xf>
    <xf numFmtId="1" fontId="22" fillId="12" borderId="74" xfId="1" applyNumberFormat="1" applyFont="1" applyFill="1" applyBorder="1" applyAlignment="1" applyProtection="1">
      <alignment horizontal="center" vertical="center"/>
    </xf>
    <xf numFmtId="1" fontId="22" fillId="12" borderId="43" xfId="1" applyNumberFormat="1" applyFont="1" applyFill="1" applyBorder="1" applyAlignment="1" applyProtection="1">
      <alignment horizontal="center" vertical="center"/>
    </xf>
    <xf numFmtId="1" fontId="22" fillId="12" borderId="135" xfId="1" applyNumberFormat="1" applyFont="1" applyFill="1" applyBorder="1" applyAlignment="1" applyProtection="1">
      <alignment horizontal="center" vertical="center"/>
    </xf>
    <xf numFmtId="1" fontId="83" fillId="17" borderId="135" xfId="1" applyNumberFormat="1" applyFont="1" applyFill="1" applyBorder="1" applyAlignment="1" applyProtection="1">
      <alignment horizontal="center" vertical="center"/>
    </xf>
    <xf numFmtId="1" fontId="83" fillId="17" borderId="74" xfId="1" applyNumberFormat="1" applyFont="1" applyFill="1" applyBorder="1" applyAlignment="1" applyProtection="1">
      <alignment horizontal="center" vertical="center"/>
    </xf>
    <xf numFmtId="1" fontId="83" fillId="17" borderId="43" xfId="1" applyNumberFormat="1" applyFont="1" applyFill="1" applyBorder="1" applyAlignment="1" applyProtection="1">
      <alignment horizontal="center" vertical="center"/>
    </xf>
    <xf numFmtId="8" fontId="49" fillId="0" borderId="30" xfId="4" applyFont="1" applyFill="1" applyBorder="1" applyAlignment="1" applyProtection="1">
      <alignment horizontal="center" vertical="center" wrapText="1"/>
    </xf>
    <xf numFmtId="8" fontId="49" fillId="0" borderId="74" xfId="4" applyFont="1" applyFill="1" applyBorder="1" applyAlignment="1" applyProtection="1">
      <alignment horizontal="center" vertical="center" wrapText="1"/>
    </xf>
    <xf numFmtId="8" fontId="49" fillId="0" borderId="2" xfId="4" applyFont="1" applyFill="1" applyBorder="1" applyAlignment="1" applyProtection="1">
      <alignment horizontal="center" vertical="center" wrapText="1"/>
    </xf>
    <xf numFmtId="0" fontId="30" fillId="3" borderId="9" xfId="10" applyFont="1" applyFill="1" applyBorder="1" applyAlignment="1">
      <alignment horizontal="right" vertical="top"/>
    </xf>
    <xf numFmtId="0" fontId="49" fillId="3" borderId="110" xfId="12" applyFont="1" applyFill="1" applyBorder="1" applyAlignment="1">
      <alignment horizontal="left" wrapText="1"/>
    </xf>
    <xf numFmtId="0" fontId="49" fillId="3" borderId="131" xfId="12" applyFont="1" applyFill="1" applyBorder="1" applyAlignment="1">
      <alignment horizontal="left"/>
    </xf>
    <xf numFmtId="0" fontId="67" fillId="0" borderId="0" xfId="12" applyFont="1" applyAlignment="1">
      <alignment horizontal="left"/>
    </xf>
    <xf numFmtId="0" fontId="67" fillId="0" borderId="0" xfId="9" applyFont="1" applyAlignment="1">
      <alignment horizontal="left" vertical="center" wrapText="1" shrinkToFit="1"/>
    </xf>
    <xf numFmtId="0" fontId="67" fillId="0" borderId="0" xfId="10" applyFont="1" applyAlignment="1">
      <alignment horizontal="left" vertical="center" wrapText="1" shrinkToFit="1"/>
    </xf>
    <xf numFmtId="0" fontId="49" fillId="0" borderId="59" xfId="12" applyFont="1" applyBorder="1" applyAlignment="1">
      <alignment horizontal="center" vertical="center" wrapText="1"/>
    </xf>
    <xf numFmtId="0" fontId="49" fillId="0" borderId="62" xfId="12" applyFont="1" applyBorder="1" applyAlignment="1">
      <alignment horizontal="center" vertical="center" wrapText="1"/>
    </xf>
    <xf numFmtId="0" fontId="49" fillId="0" borderId="53" xfId="12" applyFont="1" applyBorder="1" applyAlignment="1">
      <alignment horizontal="center" vertical="center" wrapText="1"/>
    </xf>
    <xf numFmtId="0" fontId="49" fillId="0" borderId="61" xfId="12" applyFont="1" applyBorder="1" applyAlignment="1">
      <alignment horizontal="center" vertical="center" wrapText="1"/>
    </xf>
    <xf numFmtId="0" fontId="49" fillId="0" borderId="0" xfId="12" applyFont="1" applyAlignment="1">
      <alignment horizontal="center" vertical="center" wrapText="1"/>
    </xf>
    <xf numFmtId="0" fontId="49" fillId="0" borderId="13" xfId="12" applyFont="1" applyBorder="1" applyAlignment="1">
      <alignment horizontal="center" vertical="center" wrapText="1"/>
    </xf>
    <xf numFmtId="0" fontId="49" fillId="0" borderId="63" xfId="12" applyFont="1" applyBorder="1" applyAlignment="1">
      <alignment horizontal="center" vertical="center" wrapText="1"/>
    </xf>
    <xf numFmtId="0" fontId="49" fillId="0" borderId="22" xfId="12" applyFont="1" applyBorder="1" applyAlignment="1">
      <alignment horizontal="center" vertical="center" wrapText="1"/>
    </xf>
    <xf numFmtId="0" fontId="49" fillId="0" borderId="23" xfId="12" applyFont="1" applyBorder="1" applyAlignment="1">
      <alignment horizontal="center" vertical="center" wrapText="1"/>
    </xf>
    <xf numFmtId="0" fontId="27" fillId="13" borderId="108" xfId="9" applyFont="1" applyFill="1" applyBorder="1" applyAlignment="1">
      <alignment horizontal="left" vertical="center"/>
    </xf>
    <xf numFmtId="0" fontId="66" fillId="0" borderId="0" xfId="9" applyFont="1" applyAlignment="1">
      <alignment horizontal="left" vertical="top" wrapText="1"/>
    </xf>
    <xf numFmtId="0" fontId="65" fillId="0" borderId="110" xfId="15" applyFont="1" applyBorder="1" applyAlignment="1">
      <alignment horizontal="center"/>
    </xf>
    <xf numFmtId="0" fontId="65" fillId="0" borderId="117" xfId="15" applyFont="1" applyBorder="1" applyAlignment="1">
      <alignment horizontal="center"/>
    </xf>
    <xf numFmtId="49" fontId="26" fillId="12" borderId="179" xfId="1" applyNumberFormat="1" applyFont="1" applyFill="1" applyBorder="1" applyAlignment="1" applyProtection="1">
      <alignment horizontal="center" vertical="center" wrapText="1"/>
    </xf>
    <xf numFmtId="49" fontId="26" fillId="12" borderId="174" xfId="1" applyNumberFormat="1" applyFont="1" applyFill="1" applyBorder="1" applyAlignment="1" applyProtection="1">
      <alignment horizontal="center" vertical="center" wrapText="1"/>
    </xf>
    <xf numFmtId="49" fontId="26" fillId="12" borderId="29" xfId="1" applyNumberFormat="1" applyFont="1" applyFill="1" applyBorder="1" applyAlignment="1" applyProtection="1">
      <alignment horizontal="center" vertical="center" wrapText="1"/>
    </xf>
    <xf numFmtId="49" fontId="26" fillId="12" borderId="60" xfId="1" applyNumberFormat="1" applyFont="1" applyFill="1" applyBorder="1" applyAlignment="1" applyProtection="1">
      <alignment horizontal="center" vertical="center" wrapText="1"/>
    </xf>
    <xf numFmtId="49" fontId="26" fillId="12" borderId="169" xfId="1" applyNumberFormat="1" applyFont="1" applyFill="1" applyBorder="1" applyAlignment="1" applyProtection="1">
      <alignment horizontal="center" vertical="center" wrapText="1"/>
    </xf>
    <xf numFmtId="49" fontId="26" fillId="12" borderId="2" xfId="1" applyNumberFormat="1" applyFont="1" applyFill="1" applyBorder="1" applyAlignment="1" applyProtection="1">
      <alignment horizontal="center" vertical="center" wrapText="1"/>
    </xf>
    <xf numFmtId="0" fontId="49" fillId="5" borderId="26" xfId="13" applyFont="1" applyFill="1" applyBorder="1" applyAlignment="1">
      <alignment horizontal="left" wrapText="1"/>
    </xf>
    <xf numFmtId="0" fontId="49" fillId="5" borderId="27" xfId="13" applyFont="1" applyFill="1" applyBorder="1" applyAlignment="1">
      <alignment horizontal="left" wrapText="1"/>
    </xf>
    <xf numFmtId="0" fontId="30" fillId="0" borderId="61" xfId="12" applyFont="1" applyBorder="1" applyAlignment="1">
      <alignment horizontal="left" vertical="center" wrapText="1"/>
    </xf>
    <xf numFmtId="0" fontId="30" fillId="0" borderId="0" xfId="12" applyFont="1" applyAlignment="1">
      <alignment horizontal="left" vertical="center" wrapText="1"/>
    </xf>
    <xf numFmtId="0" fontId="33" fillId="15" borderId="22" xfId="12" applyFont="1" applyFill="1" applyBorder="1" applyAlignment="1">
      <alignment horizontal="center" vertical="center" wrapText="1"/>
    </xf>
    <xf numFmtId="0" fontId="33" fillId="15" borderId="41" xfId="12" applyFont="1" applyFill="1" applyBorder="1" applyAlignment="1">
      <alignment horizontal="center" vertical="center" wrapText="1"/>
    </xf>
    <xf numFmtId="0" fontId="48" fillId="3" borderId="161" xfId="12" applyFont="1" applyFill="1" applyBorder="1" applyAlignment="1">
      <alignment horizontal="left" wrapText="1"/>
    </xf>
    <xf numFmtId="0" fontId="48" fillId="3" borderId="147" xfId="12" applyFont="1" applyFill="1" applyBorder="1" applyAlignment="1">
      <alignment horizontal="left" wrapText="1"/>
    </xf>
    <xf numFmtId="0" fontId="48" fillId="3" borderId="162" xfId="12" applyFont="1" applyFill="1" applyBorder="1" applyAlignment="1">
      <alignment horizontal="left" wrapText="1"/>
    </xf>
    <xf numFmtId="0" fontId="30" fillId="5" borderId="104" xfId="13" applyFont="1" applyFill="1" applyBorder="1" applyAlignment="1">
      <alignment horizontal="left"/>
    </xf>
    <xf numFmtId="0" fontId="30" fillId="5" borderId="22" xfId="13" applyFont="1" applyFill="1" applyBorder="1" applyAlignment="1">
      <alignment horizontal="left"/>
    </xf>
    <xf numFmtId="0" fontId="30" fillId="5" borderId="23" xfId="13" applyFont="1" applyFill="1" applyBorder="1" applyAlignment="1">
      <alignment horizontal="left"/>
    </xf>
    <xf numFmtId="0" fontId="30" fillId="0" borderId="59" xfId="12" applyFont="1" applyBorder="1" applyAlignment="1">
      <alignment horizontal="left" vertical="center" wrapText="1"/>
    </xf>
    <xf numFmtId="0" fontId="69" fillId="5" borderId="35" xfId="14" applyFont="1" applyFill="1" applyBorder="1" applyAlignment="1">
      <alignment horizontal="left" wrapText="1"/>
    </xf>
    <xf numFmtId="0" fontId="69" fillId="5" borderId="53" xfId="14" applyFont="1" applyFill="1" applyBorder="1" applyAlignment="1">
      <alignment horizontal="left" wrapText="1"/>
    </xf>
    <xf numFmtId="7" fontId="26" fillId="12" borderId="29" xfId="4" applyNumberFormat="1" applyFont="1" applyFill="1" applyBorder="1" applyAlignment="1" applyProtection="1">
      <alignment horizontal="right"/>
    </xf>
    <xf numFmtId="7" fontId="26" fillId="12" borderId="60" xfId="4" applyNumberFormat="1" applyFont="1" applyFill="1" applyBorder="1" applyAlignment="1" applyProtection="1">
      <alignment horizontal="right"/>
    </xf>
    <xf numFmtId="0" fontId="33" fillId="15" borderId="38" xfId="12" applyFont="1" applyFill="1" applyBorder="1" applyAlignment="1">
      <alignment horizontal="center" vertical="center" wrapText="1"/>
    </xf>
    <xf numFmtId="0" fontId="49" fillId="5" borderId="18" xfId="13" applyFont="1" applyFill="1" applyBorder="1" applyAlignment="1">
      <alignment horizontal="left" wrapText="1"/>
    </xf>
    <xf numFmtId="0" fontId="49" fillId="5" borderId="13" xfId="13" applyFont="1" applyFill="1" applyBorder="1" applyAlignment="1">
      <alignment horizontal="left" wrapText="1"/>
    </xf>
    <xf numFmtId="0" fontId="48" fillId="3" borderId="132" xfId="12" applyFont="1" applyFill="1" applyBorder="1" applyAlignment="1">
      <alignment horizontal="left" wrapText="1"/>
    </xf>
    <xf numFmtId="0" fontId="48" fillId="3" borderId="133" xfId="12" applyFont="1" applyFill="1" applyBorder="1" applyAlignment="1">
      <alignment horizontal="left" wrapText="1"/>
    </xf>
    <xf numFmtId="0" fontId="48" fillId="3" borderId="134" xfId="12" applyFont="1" applyFill="1" applyBorder="1" applyAlignment="1">
      <alignment horizontal="left" wrapText="1"/>
    </xf>
    <xf numFmtId="0" fontId="33" fillId="0" borderId="58" xfId="16" applyFont="1" applyBorder="1" applyAlignment="1">
      <alignment horizontal="center"/>
    </xf>
    <xf numFmtId="0" fontId="33" fillId="0" borderId="38" xfId="16" applyFont="1" applyBorder="1" applyAlignment="1">
      <alignment horizontal="center"/>
    </xf>
    <xf numFmtId="0" fontId="33" fillId="0" borderId="40" xfId="16" applyFont="1" applyBorder="1" applyAlignment="1">
      <alignment horizontal="center"/>
    </xf>
    <xf numFmtId="0" fontId="49" fillId="3" borderId="110" xfId="12" applyFont="1" applyFill="1" applyBorder="1" applyAlignment="1">
      <alignment horizontal="left"/>
    </xf>
    <xf numFmtId="0" fontId="49" fillId="3" borderId="105" xfId="12" applyFont="1" applyFill="1" applyBorder="1" applyAlignment="1">
      <alignment horizontal="left"/>
    </xf>
    <xf numFmtId="0" fontId="27" fillId="3" borderId="112" xfId="12" applyFont="1" applyFill="1" applyBorder="1" applyAlignment="1">
      <alignment horizontal="left" wrapText="1"/>
    </xf>
    <xf numFmtId="0" fontId="27" fillId="3" borderId="113" xfId="12" applyFont="1" applyFill="1" applyBorder="1" applyAlignment="1">
      <alignment horizontal="left" wrapText="1"/>
    </xf>
    <xf numFmtId="8" fontId="30" fillId="0" borderId="9" xfId="6" applyFont="1" applyBorder="1" applyAlignment="1" applyProtection="1">
      <alignment horizontal="right" vertical="top"/>
    </xf>
    <xf numFmtId="0" fontId="27" fillId="3" borderId="196" xfId="12" applyFont="1" applyFill="1" applyBorder="1" applyAlignment="1">
      <alignment horizontal="left" wrapText="1"/>
    </xf>
    <xf numFmtId="0" fontId="27" fillId="3" borderId="197" xfId="12" applyFont="1" applyFill="1" applyBorder="1" applyAlignment="1">
      <alignment horizontal="left" wrapText="1"/>
    </xf>
    <xf numFmtId="8" fontId="33" fillId="0" borderId="30" xfId="6" applyFont="1" applyFill="1" applyBorder="1" applyAlignment="1" applyProtection="1">
      <alignment horizontal="center" vertical="center"/>
    </xf>
    <xf numFmtId="8" fontId="33" fillId="0" borderId="2" xfId="6" applyFont="1" applyFill="1" applyBorder="1" applyAlignment="1" applyProtection="1">
      <alignment horizontal="center" vertical="center"/>
    </xf>
    <xf numFmtId="0" fontId="27" fillId="13" borderId="19" xfId="9" applyFont="1" applyFill="1" applyBorder="1" applyAlignment="1">
      <alignment horizontal="left"/>
    </xf>
    <xf numFmtId="0" fontId="26" fillId="0" borderId="5" xfId="16" applyFont="1" applyBorder="1" applyAlignment="1">
      <alignment horizontal="left"/>
    </xf>
    <xf numFmtId="0" fontId="27" fillId="0" borderId="0" xfId="16" applyFont="1" applyAlignment="1">
      <alignment horizontal="left"/>
    </xf>
    <xf numFmtId="0" fontId="33" fillId="0" borderId="59" xfId="16" applyFont="1" applyBorder="1" applyAlignment="1">
      <alignment horizontal="center" vertical="center"/>
    </xf>
    <xf numFmtId="0" fontId="33" fillId="0" borderId="62" xfId="16" applyFont="1" applyBorder="1" applyAlignment="1">
      <alignment horizontal="center" vertical="center"/>
    </xf>
    <xf numFmtId="0" fontId="33" fillId="0" borderId="63" xfId="16" applyFont="1" applyBorder="1" applyAlignment="1">
      <alignment horizontal="center" vertical="center"/>
    </xf>
    <xf numFmtId="0" fontId="33" fillId="0" borderId="22" xfId="16" applyFont="1" applyBorder="1" applyAlignment="1">
      <alignment horizontal="center" vertical="center"/>
    </xf>
    <xf numFmtId="0" fontId="54" fillId="0" borderId="42" xfId="62" applyFont="1" applyBorder="1" applyAlignment="1">
      <alignment horizontal="center" vertical="center" wrapText="1"/>
    </xf>
    <xf numFmtId="0" fontId="54" fillId="0" borderId="118" xfId="62" applyFont="1" applyBorder="1" applyAlignment="1">
      <alignment horizontal="center" vertical="center" wrapText="1"/>
    </xf>
    <xf numFmtId="0" fontId="54" fillId="0" borderId="117" xfId="62" applyFont="1" applyBorder="1" applyAlignment="1">
      <alignment horizontal="center" vertical="center" wrapText="1"/>
    </xf>
    <xf numFmtId="0" fontId="54" fillId="0" borderId="103" xfId="62" applyFont="1" applyBorder="1" applyAlignment="1">
      <alignment horizontal="center" vertical="center" wrapText="1"/>
    </xf>
    <xf numFmtId="0" fontId="54" fillId="0" borderId="183" xfId="62" applyFont="1" applyBorder="1" applyAlignment="1">
      <alignment horizontal="center" vertical="center" wrapText="1"/>
    </xf>
    <xf numFmtId="0" fontId="54" fillId="0" borderId="191" xfId="62" applyFont="1" applyBorder="1" applyAlignment="1">
      <alignment horizontal="center" vertical="center" wrapText="1"/>
    </xf>
    <xf numFmtId="0" fontId="33" fillId="0" borderId="58" xfId="62" applyFont="1" applyBorder="1" applyAlignment="1">
      <alignment horizontal="center" vertical="center" wrapText="1"/>
    </xf>
    <xf numFmtId="0" fontId="33" fillId="0" borderId="41" xfId="62" applyFont="1" applyBorder="1" applyAlignment="1">
      <alignment horizontal="center" vertical="center" wrapText="1"/>
    </xf>
    <xf numFmtId="0" fontId="33" fillId="10" borderId="58" xfId="62" applyFont="1" applyFill="1" applyBorder="1" applyAlignment="1">
      <alignment horizontal="center" vertical="center" wrapText="1"/>
    </xf>
    <xf numFmtId="0" fontId="33" fillId="10" borderId="38" xfId="62" applyFont="1" applyFill="1" applyBorder="1" applyAlignment="1">
      <alignment horizontal="center" vertical="center" wrapText="1"/>
    </xf>
    <xf numFmtId="0" fontId="33" fillId="10" borderId="41" xfId="62" applyFont="1" applyFill="1" applyBorder="1" applyAlignment="1">
      <alignment horizontal="center" vertical="center" wrapText="1"/>
    </xf>
    <xf numFmtId="0" fontId="33" fillId="10" borderId="42" xfId="62" applyFont="1" applyFill="1" applyBorder="1" applyAlignment="1">
      <alignment horizontal="left" vertical="center" wrapText="1"/>
    </xf>
    <xf numFmtId="0" fontId="33" fillId="10" borderId="118" xfId="62" applyFont="1" applyFill="1" applyBorder="1" applyAlignment="1">
      <alignment horizontal="left" vertical="center" wrapText="1"/>
    </xf>
    <xf numFmtId="0" fontId="33" fillId="10" borderId="117" xfId="62" applyFont="1" applyFill="1" applyBorder="1" applyAlignment="1">
      <alignment horizontal="left" vertical="center" wrapText="1"/>
    </xf>
    <xf numFmtId="0" fontId="33" fillId="10" borderId="103" xfId="62" applyFont="1" applyFill="1" applyBorder="1" applyAlignment="1">
      <alignment horizontal="left" vertical="center" wrapText="1"/>
    </xf>
    <xf numFmtId="0" fontId="33" fillId="10" borderId="183" xfId="62" applyFont="1" applyFill="1" applyBorder="1" applyAlignment="1">
      <alignment horizontal="left" vertical="center" wrapText="1"/>
    </xf>
    <xf numFmtId="0" fontId="33" fillId="10" borderId="191" xfId="62" applyFont="1" applyFill="1" applyBorder="1" applyAlignment="1">
      <alignment horizontal="left" vertical="center" wrapText="1"/>
    </xf>
    <xf numFmtId="0" fontId="33" fillId="10" borderId="103" xfId="62" applyFont="1" applyFill="1" applyBorder="1" applyAlignment="1">
      <alignment horizontal="left" vertical="center"/>
    </xf>
    <xf numFmtId="0" fontId="33" fillId="10" borderId="183" xfId="62" applyFont="1" applyFill="1" applyBorder="1" applyAlignment="1">
      <alignment horizontal="left" vertical="center"/>
    </xf>
    <xf numFmtId="0" fontId="33" fillId="10" borderId="191" xfId="62" applyFont="1" applyFill="1" applyBorder="1" applyAlignment="1">
      <alignment horizontal="left" vertical="center"/>
    </xf>
    <xf numFmtId="0" fontId="33" fillId="29" borderId="58" xfId="62" applyFont="1" applyFill="1" applyBorder="1" applyAlignment="1">
      <alignment horizontal="center" vertical="center" wrapText="1"/>
    </xf>
    <xf numFmtId="0" fontId="33" fillId="29" borderId="41" xfId="62" applyFont="1" applyFill="1" applyBorder="1" applyAlignment="1">
      <alignment horizontal="center" vertical="center" wrapText="1"/>
    </xf>
    <xf numFmtId="0" fontId="33" fillId="0" borderId="58" xfId="62" applyFont="1" applyBorder="1" applyAlignment="1">
      <alignment horizontal="center" vertical="center"/>
    </xf>
    <xf numFmtId="0" fontId="33" fillId="0" borderId="38" xfId="62" applyFont="1" applyBorder="1" applyAlignment="1">
      <alignment horizontal="center" vertical="center"/>
    </xf>
    <xf numFmtId="0" fontId="33" fillId="0" borderId="41" xfId="62" applyFont="1" applyBorder="1" applyAlignment="1">
      <alignment horizontal="center" vertical="center"/>
    </xf>
    <xf numFmtId="0" fontId="90" fillId="0" borderId="58" xfId="62" applyFont="1" applyBorder="1" applyAlignment="1">
      <alignment horizontal="center" vertical="center"/>
    </xf>
    <xf numFmtId="0" fontId="90" fillId="0" borderId="38" xfId="62" applyFont="1" applyBorder="1" applyAlignment="1">
      <alignment horizontal="center" vertical="center"/>
    </xf>
    <xf numFmtId="0" fontId="90" fillId="0" borderId="41" xfId="62" applyFont="1" applyBorder="1" applyAlignment="1">
      <alignment horizontal="center" vertical="center"/>
    </xf>
    <xf numFmtId="0" fontId="30" fillId="15" borderId="58" xfId="62" applyFont="1" applyFill="1" applyBorder="1" applyAlignment="1">
      <alignment horizontal="center" vertical="center"/>
    </xf>
    <xf numFmtId="0" fontId="30" fillId="15" borderId="38" xfId="62" applyFont="1" applyFill="1" applyBorder="1" applyAlignment="1">
      <alignment horizontal="center" vertical="center"/>
    </xf>
    <xf numFmtId="0" fontId="30" fillId="15" borderId="41" xfId="62" applyFont="1" applyFill="1" applyBorder="1" applyAlignment="1">
      <alignment horizontal="center" vertical="center"/>
    </xf>
    <xf numFmtId="0" fontId="55" fillId="0" borderId="58" xfId="62" applyFont="1" applyBorder="1" applyAlignment="1">
      <alignment horizontal="center" vertical="center"/>
    </xf>
    <xf numFmtId="0" fontId="55" fillId="0" borderId="38" xfId="62" applyFont="1" applyBorder="1" applyAlignment="1">
      <alignment horizontal="center" vertical="center"/>
    </xf>
    <xf numFmtId="0" fontId="55" fillId="0" borderId="41" xfId="62" applyFont="1" applyBorder="1" applyAlignment="1">
      <alignment horizontal="center" vertical="center"/>
    </xf>
    <xf numFmtId="0" fontId="33" fillId="28" borderId="58" xfId="62" applyFont="1" applyFill="1" applyBorder="1" applyAlignment="1">
      <alignment horizontal="center" vertical="center" wrapText="1"/>
    </xf>
    <xf numFmtId="0" fontId="33" fillId="28" borderId="41" xfId="62" applyFont="1" applyFill="1" applyBorder="1" applyAlignment="1">
      <alignment horizontal="center" vertical="center" wrapText="1"/>
    </xf>
    <xf numFmtId="0" fontId="33" fillId="10" borderId="103" xfId="62" applyFont="1" applyFill="1" applyBorder="1" applyAlignment="1">
      <alignment horizontal="center" vertical="center" wrapText="1"/>
    </xf>
    <xf numFmtId="0" fontId="33" fillId="10" borderId="183" xfId="62" applyFont="1" applyFill="1" applyBorder="1" applyAlignment="1">
      <alignment horizontal="center" vertical="center" wrapText="1"/>
    </xf>
    <xf numFmtId="0" fontId="33" fillId="10" borderId="191" xfId="62" applyFont="1" applyFill="1" applyBorder="1" applyAlignment="1">
      <alignment horizontal="center" vertical="center" wrapText="1"/>
    </xf>
    <xf numFmtId="0" fontId="33" fillId="10" borderId="192" xfId="62" applyFont="1" applyFill="1" applyBorder="1" applyAlignment="1">
      <alignment horizontal="center" vertical="center" wrapText="1"/>
    </xf>
    <xf numFmtId="0" fontId="33" fillId="10" borderId="181" xfId="62" applyFont="1" applyFill="1" applyBorder="1" applyAlignment="1">
      <alignment horizontal="center" vertical="center" wrapText="1"/>
    </xf>
    <xf numFmtId="0" fontId="33" fillId="10" borderId="174" xfId="62" applyFont="1" applyFill="1" applyBorder="1" applyAlignment="1">
      <alignment horizontal="center" vertical="center" wrapText="1"/>
    </xf>
    <xf numFmtId="0" fontId="33" fillId="0" borderId="38" xfId="62" applyFont="1" applyBorder="1" applyAlignment="1">
      <alignment horizontal="center" vertical="center" wrapText="1"/>
    </xf>
    <xf numFmtId="0" fontId="33" fillId="10" borderId="100" xfId="62" applyFont="1" applyFill="1" applyBorder="1" applyAlignment="1">
      <alignment horizontal="center" vertical="center" wrapText="1"/>
    </xf>
    <xf numFmtId="0" fontId="33" fillId="10" borderId="193" xfId="62" applyFont="1" applyFill="1" applyBorder="1" applyAlignment="1">
      <alignment horizontal="center" vertical="center" wrapText="1"/>
    </xf>
    <xf numFmtId="0" fontId="33" fillId="10" borderId="190" xfId="62" applyFont="1" applyFill="1" applyBorder="1" applyAlignment="1">
      <alignment horizontal="center" vertical="center" wrapText="1"/>
    </xf>
    <xf numFmtId="0" fontId="33" fillId="10" borderId="104" xfId="62" applyFont="1" applyFill="1" applyBorder="1" applyAlignment="1">
      <alignment horizontal="left" vertical="center" wrapText="1"/>
    </xf>
    <xf numFmtId="0" fontId="33" fillId="10" borderId="133" xfId="62" applyFont="1" applyFill="1" applyBorder="1" applyAlignment="1">
      <alignment horizontal="left" vertical="center" wrapText="1"/>
    </xf>
    <xf numFmtId="0" fontId="33" fillId="10" borderId="134" xfId="62" applyFont="1" applyFill="1" applyBorder="1" applyAlignment="1">
      <alignment horizontal="left" vertical="center" wrapText="1"/>
    </xf>
    <xf numFmtId="0" fontId="49" fillId="0" borderId="58" xfId="62" applyFont="1" applyBorder="1" applyAlignment="1">
      <alignment horizontal="center" vertical="center" wrapText="1"/>
    </xf>
    <xf numFmtId="0" fontId="49" fillId="0" borderId="38" xfId="62" applyFont="1" applyBorder="1" applyAlignment="1">
      <alignment horizontal="center" vertical="center" wrapText="1"/>
    </xf>
    <xf numFmtId="0" fontId="49" fillId="0" borderId="41" xfId="62" applyFont="1" applyBorder="1" applyAlignment="1">
      <alignment horizontal="center" vertical="center" wrapText="1"/>
    </xf>
    <xf numFmtId="0" fontId="46" fillId="15" borderId="59" xfId="62" applyFont="1" applyFill="1" applyBorder="1" applyAlignment="1">
      <alignment horizontal="center"/>
    </xf>
    <xf numFmtId="0" fontId="46" fillId="15" borderId="70" xfId="62" applyFont="1" applyFill="1" applyBorder="1" applyAlignment="1">
      <alignment horizontal="center"/>
    </xf>
    <xf numFmtId="0" fontId="46" fillId="15" borderId="63" xfId="62" applyFont="1" applyFill="1" applyBorder="1" applyAlignment="1">
      <alignment horizontal="center"/>
    </xf>
    <xf numFmtId="0" fontId="46" fillId="15" borderId="60" xfId="62" applyFont="1" applyFill="1" applyBorder="1" applyAlignment="1">
      <alignment horizontal="center"/>
    </xf>
    <xf numFmtId="0" fontId="33" fillId="0" borderId="90" xfId="62" applyFont="1" applyBorder="1" applyAlignment="1">
      <alignment horizontal="center" vertical="center"/>
    </xf>
    <xf numFmtId="0" fontId="33" fillId="0" borderId="91" xfId="62" applyFont="1" applyBorder="1" applyAlignment="1">
      <alignment horizontal="center" vertical="center"/>
    </xf>
    <xf numFmtId="0" fontId="41" fillId="0" borderId="58" xfId="62" applyFont="1" applyBorder="1" applyAlignment="1">
      <alignment horizontal="center" vertical="center" wrapText="1"/>
    </xf>
    <xf numFmtId="0" fontId="41" fillId="0" borderId="38" xfId="62" applyFont="1" applyBorder="1" applyAlignment="1">
      <alignment horizontal="center" vertical="center" wrapText="1"/>
    </xf>
    <xf numFmtId="0" fontId="41" fillId="0" borderId="41" xfId="62" applyFont="1" applyBorder="1" applyAlignment="1">
      <alignment horizontal="center" vertical="center" wrapText="1"/>
    </xf>
    <xf numFmtId="0" fontId="33" fillId="0" borderId="87" xfId="62" applyFont="1" applyBorder="1" applyAlignment="1">
      <alignment horizontal="center" vertical="center" wrapText="1"/>
    </xf>
    <xf numFmtId="0" fontId="33" fillId="0" borderId="109" xfId="62" applyFont="1" applyBorder="1" applyAlignment="1">
      <alignment horizontal="center" vertical="center" wrapText="1"/>
    </xf>
    <xf numFmtId="0" fontId="33" fillId="0" borderId="194" xfId="62" applyFont="1" applyBorder="1" applyAlignment="1">
      <alignment horizontal="center" vertical="center" wrapText="1"/>
    </xf>
    <xf numFmtId="0" fontId="33" fillId="0" borderId="167" xfId="62" applyFont="1" applyBorder="1" applyAlignment="1">
      <alignment horizontal="center" vertical="center" wrapText="1"/>
    </xf>
    <xf numFmtId="0" fontId="49" fillId="0" borderId="194" xfId="62" applyFont="1" applyBorder="1" applyAlignment="1">
      <alignment horizontal="center" vertical="center" wrapText="1"/>
    </xf>
    <xf numFmtId="0" fontId="49" fillId="0" borderId="167" xfId="62" applyFont="1" applyBorder="1" applyAlignment="1">
      <alignment horizontal="center" vertical="center"/>
    </xf>
    <xf numFmtId="0" fontId="52" fillId="3" borderId="9" xfId="10" applyFont="1" applyFill="1" applyBorder="1" applyAlignment="1">
      <alignment horizontal="right" vertical="center"/>
    </xf>
    <xf numFmtId="0" fontId="26" fillId="0" borderId="0" xfId="62" applyFont="1" applyAlignment="1">
      <alignment horizontal="center" vertical="top" wrapText="1"/>
    </xf>
    <xf numFmtId="0" fontId="122" fillId="13" borderId="193" xfId="14" applyFont="1" applyFill="1" applyBorder="1" applyAlignment="1">
      <alignment horizontal="left"/>
    </xf>
    <xf numFmtId="8" fontId="27" fillId="0" borderId="0" xfId="5" applyFont="1" applyFill="1" applyBorder="1" applyAlignment="1" applyProtection="1">
      <alignment horizontal="left" vertical="top"/>
    </xf>
    <xf numFmtId="0" fontId="121" fillId="0" borderId="0" xfId="62" applyFont="1" applyAlignment="1">
      <alignment horizontal="center" wrapText="1"/>
    </xf>
    <xf numFmtId="0" fontId="91" fillId="0" borderId="0" xfId="62" applyFont="1" applyAlignment="1">
      <alignment horizontal="center" wrapText="1"/>
    </xf>
    <xf numFmtId="0" fontId="129" fillId="0" borderId="0" xfId="7" applyFont="1" applyAlignment="1" applyProtection="1">
      <alignment horizontal="center" vertical="top" wrapText="1"/>
    </xf>
    <xf numFmtId="0" fontId="54" fillId="0" borderId="0" xfId="62" applyFont="1" applyAlignment="1">
      <alignment horizontal="left"/>
    </xf>
    <xf numFmtId="0" fontId="30" fillId="0" borderId="58" xfId="62" applyFont="1" applyBorder="1" applyAlignment="1">
      <alignment horizontal="center" vertical="center" wrapText="1"/>
    </xf>
    <xf numFmtId="0" fontId="30" fillId="0" borderId="38" xfId="62" applyFont="1" applyBorder="1" applyAlignment="1">
      <alignment horizontal="center" vertical="center"/>
    </xf>
    <xf numFmtId="0" fontId="30" fillId="0" borderId="41" xfId="62" applyFont="1" applyBorder="1" applyAlignment="1">
      <alignment horizontal="center" vertical="center"/>
    </xf>
    <xf numFmtId="0" fontId="30" fillId="0" borderId="0" xfId="62" applyFont="1" applyAlignment="1">
      <alignment horizontal="right" vertical="center"/>
    </xf>
    <xf numFmtId="0" fontId="30" fillId="0" borderId="41" xfId="62" applyFont="1" applyBorder="1" applyAlignment="1">
      <alignment horizontal="center" vertical="center" wrapText="1"/>
    </xf>
    <xf numFmtId="0" fontId="33" fillId="5" borderId="58" xfId="62" applyFont="1" applyFill="1" applyBorder="1" applyAlignment="1">
      <alignment horizontal="center" vertical="center"/>
    </xf>
    <xf numFmtId="0" fontId="33" fillId="5" borderId="38" xfId="62" applyFont="1" applyFill="1" applyBorder="1" applyAlignment="1">
      <alignment horizontal="center" vertical="center"/>
    </xf>
    <xf numFmtId="0" fontId="33" fillId="5" borderId="41" xfId="62" applyFont="1" applyFill="1" applyBorder="1" applyAlignment="1">
      <alignment horizontal="center" vertical="center"/>
    </xf>
    <xf numFmtId="0" fontId="54" fillId="0" borderId="103" xfId="62" applyFont="1" applyBorder="1" applyAlignment="1">
      <alignment horizontal="center" vertical="center"/>
    </xf>
    <xf numFmtId="0" fontId="54" fillId="0" borderId="183" xfId="62" applyFont="1" applyBorder="1" applyAlignment="1">
      <alignment horizontal="center" vertical="center"/>
    </xf>
    <xf numFmtId="0" fontId="54" fillId="0" borderId="191" xfId="62" applyFont="1" applyBorder="1" applyAlignment="1">
      <alignment horizontal="center" vertical="center"/>
    </xf>
    <xf numFmtId="0" fontId="54" fillId="0" borderId="100" xfId="62" applyFont="1" applyBorder="1" applyAlignment="1">
      <alignment horizontal="center" vertical="center"/>
    </xf>
    <xf numFmtId="0" fontId="54" fillId="0" borderId="193" xfId="62" applyFont="1" applyBorder="1" applyAlignment="1">
      <alignment horizontal="center" vertical="center"/>
    </xf>
    <xf numFmtId="0" fontId="54" fillId="0" borderId="190" xfId="62" applyFont="1" applyBorder="1" applyAlignment="1">
      <alignment horizontal="center" vertical="center"/>
    </xf>
    <xf numFmtId="0" fontId="54" fillId="0" borderId="104" xfId="62" applyFont="1" applyBorder="1" applyAlignment="1">
      <alignment horizontal="center" vertical="center"/>
    </xf>
    <xf numFmtId="0" fontId="54" fillId="0" borderId="133" xfId="62" applyFont="1" applyBorder="1" applyAlignment="1">
      <alignment horizontal="center" vertical="center"/>
    </xf>
    <xf numFmtId="0" fontId="54" fillId="0" borderId="134" xfId="62" applyFont="1" applyBorder="1" applyAlignment="1">
      <alignment horizontal="center" vertical="center"/>
    </xf>
    <xf numFmtId="0" fontId="46" fillId="0" borderId="58" xfId="62" applyFont="1" applyBorder="1" applyAlignment="1">
      <alignment horizontal="left" vertical="center" wrapText="1"/>
    </xf>
    <xf numFmtId="0" fontId="46" fillId="0" borderId="38" xfId="62" applyFont="1" applyBorder="1" applyAlignment="1">
      <alignment horizontal="left" vertical="center" wrapText="1"/>
    </xf>
    <xf numFmtId="0" fontId="46" fillId="0" borderId="41" xfId="62" applyFont="1" applyBorder="1" applyAlignment="1">
      <alignment horizontal="left" vertical="center" wrapText="1"/>
    </xf>
    <xf numFmtId="0" fontId="54" fillId="15" borderId="58" xfId="62" applyFont="1" applyFill="1" applyBorder="1" applyAlignment="1">
      <alignment horizontal="center" vertical="center" wrapText="1"/>
    </xf>
    <xf numFmtId="0" fontId="54" fillId="15" borderId="38" xfId="62" applyFont="1" applyFill="1" applyBorder="1" applyAlignment="1">
      <alignment horizontal="center" vertical="center" wrapText="1"/>
    </xf>
    <xf numFmtId="0" fontId="54" fillId="15" borderId="41" xfId="62" applyFont="1" applyFill="1" applyBorder="1" applyAlignment="1">
      <alignment horizontal="center" vertical="center" wrapText="1"/>
    </xf>
    <xf numFmtId="0" fontId="46" fillId="0" borderId="59" xfId="62" applyFont="1" applyBorder="1" applyAlignment="1">
      <alignment horizontal="left" vertical="top" wrapText="1"/>
    </xf>
    <xf numFmtId="0" fontId="46" fillId="0" borderId="62" xfId="62" applyFont="1" applyBorder="1" applyAlignment="1">
      <alignment horizontal="left" vertical="top" wrapText="1"/>
    </xf>
    <xf numFmtId="0" fontId="46" fillId="0" borderId="70" xfId="62" applyFont="1" applyBorder="1" applyAlignment="1">
      <alignment horizontal="left" vertical="top" wrapText="1"/>
    </xf>
    <xf numFmtId="0" fontId="46" fillId="0" borderId="63" xfId="62" applyFont="1" applyBorder="1" applyAlignment="1">
      <alignment horizontal="left" vertical="top" wrapText="1"/>
    </xf>
    <xf numFmtId="0" fontId="46" fillId="0" borderId="22" xfId="62" applyFont="1" applyBorder="1" applyAlignment="1">
      <alignment horizontal="left" vertical="top" wrapText="1"/>
    </xf>
    <xf numFmtId="0" fontId="46" fillId="0" borderId="60" xfId="62" applyFont="1" applyBorder="1" applyAlignment="1">
      <alignment horizontal="left" vertical="top" wrapText="1"/>
    </xf>
    <xf numFmtId="0" fontId="33" fillId="0" borderId="0" xfId="62" applyFont="1" applyAlignment="1">
      <alignment horizontal="center"/>
    </xf>
    <xf numFmtId="0" fontId="46" fillId="0" borderId="58" xfId="62" applyFont="1" applyBorder="1" applyAlignment="1">
      <alignment horizontal="center" vertical="center"/>
    </xf>
    <xf numFmtId="0" fontId="46" fillId="0" borderId="41" xfId="62" applyFont="1" applyBorder="1" applyAlignment="1">
      <alignment horizontal="center" vertical="center"/>
    </xf>
    <xf numFmtId="0" fontId="46" fillId="0" borderId="58" xfId="62" applyFont="1" applyBorder="1" applyAlignment="1">
      <alignment horizontal="left" vertical="center"/>
    </xf>
    <xf numFmtId="0" fontId="46" fillId="0" borderId="38" xfId="62" applyFont="1" applyBorder="1" applyAlignment="1">
      <alignment horizontal="left" vertical="center"/>
    </xf>
    <xf numFmtId="0" fontId="46" fillId="0" borderId="41" xfId="62" applyFont="1" applyBorder="1" applyAlignment="1">
      <alignment horizontal="left" vertical="center"/>
    </xf>
    <xf numFmtId="0" fontId="73" fillId="0" borderId="0" xfId="62" applyFont="1" applyAlignment="1">
      <alignment horizontal="center" vertical="center"/>
    </xf>
    <xf numFmtId="0" fontId="49" fillId="0" borderId="58" xfId="62" applyFont="1" applyBorder="1" applyAlignment="1">
      <alignment horizontal="center" vertical="center"/>
    </xf>
    <xf numFmtId="0" fontId="49" fillId="0" borderId="41" xfId="62" applyFont="1" applyBorder="1" applyAlignment="1">
      <alignment horizontal="center" vertical="center"/>
    </xf>
    <xf numFmtId="0" fontId="33" fillId="5" borderId="58" xfId="62" applyFont="1" applyFill="1" applyBorder="1" applyAlignment="1">
      <alignment horizontal="center" vertical="center" wrapText="1"/>
    </xf>
    <xf numFmtId="0" fontId="33" fillId="5" borderId="41" xfId="62" applyFont="1" applyFill="1" applyBorder="1" applyAlignment="1">
      <alignment horizontal="center" vertical="center" wrapText="1"/>
    </xf>
    <xf numFmtId="0" fontId="49" fillId="0" borderId="38" xfId="62" applyFont="1" applyBorder="1" applyAlignment="1">
      <alignment horizontal="center" vertical="center"/>
    </xf>
    <xf numFmtId="0" fontId="28" fillId="13" borderId="108" xfId="14" applyFont="1" applyFill="1" applyBorder="1" applyAlignment="1">
      <alignment horizontal="left"/>
    </xf>
    <xf numFmtId="0" fontId="25" fillId="0" borderId="62" xfId="9" applyFont="1" applyBorder="1" applyAlignment="1">
      <alignment horizontal="left" vertical="top"/>
    </xf>
    <xf numFmtId="8" fontId="25" fillId="0" borderId="85" xfId="5" applyFont="1" applyFill="1" applyBorder="1" applyAlignment="1" applyProtection="1">
      <alignment horizontal="left" vertical="top"/>
    </xf>
    <xf numFmtId="8" fontId="30" fillId="0" borderId="9" xfId="6" applyFont="1" applyBorder="1" applyAlignment="1" applyProtection="1">
      <alignment horizontal="right" vertical="center"/>
    </xf>
    <xf numFmtId="0" fontId="58" fillId="8" borderId="63" xfId="28" applyFont="1" applyFill="1" applyBorder="1" applyAlignment="1">
      <alignment horizontal="center" vertical="center" wrapText="1"/>
    </xf>
    <xf numFmtId="0" fontId="58" fillId="8" borderId="22" xfId="28" applyFont="1" applyFill="1" applyBorder="1" applyAlignment="1">
      <alignment horizontal="center" vertical="center" wrapText="1"/>
    </xf>
    <xf numFmtId="0" fontId="58" fillId="8" borderId="60" xfId="28" applyFont="1" applyFill="1" applyBorder="1" applyAlignment="1">
      <alignment horizontal="center" vertical="center" wrapText="1"/>
    </xf>
    <xf numFmtId="0" fontId="58" fillId="8" borderId="61" xfId="28" applyFont="1" applyFill="1" applyBorder="1" applyAlignment="1">
      <alignment horizontal="center" vertical="center" wrapText="1"/>
    </xf>
    <xf numFmtId="0" fontId="58" fillId="8" borderId="0" xfId="28" applyFont="1" applyFill="1" applyAlignment="1">
      <alignment horizontal="center" vertical="center" wrapText="1"/>
    </xf>
    <xf numFmtId="0" fontId="58" fillId="8" borderId="68" xfId="28" applyFont="1" applyFill="1" applyBorder="1" applyAlignment="1">
      <alignment horizontal="center" vertical="center" wrapText="1"/>
    </xf>
    <xf numFmtId="0" fontId="88" fillId="9" borderId="147" xfId="28" applyFont="1" applyFill="1" applyBorder="1" applyAlignment="1">
      <alignment horizontal="center" wrapText="1"/>
    </xf>
    <xf numFmtId="0" fontId="88" fillId="9" borderId="162" xfId="28" applyFont="1" applyFill="1" applyBorder="1" applyAlignment="1">
      <alignment horizontal="center" wrapText="1"/>
    </xf>
    <xf numFmtId="0" fontId="29" fillId="9" borderId="58" xfId="32" applyFont="1" applyFill="1" applyBorder="1" applyAlignment="1">
      <alignment horizontal="center"/>
    </xf>
    <xf numFmtId="0" fontId="29" fillId="9" borderId="38" xfId="32" applyFont="1" applyFill="1" applyBorder="1" applyAlignment="1">
      <alignment horizontal="center"/>
    </xf>
    <xf numFmtId="0" fontId="29" fillId="9" borderId="41" xfId="32" applyFont="1" applyFill="1" applyBorder="1" applyAlignment="1">
      <alignment horizontal="center"/>
    </xf>
    <xf numFmtId="0" fontId="29" fillId="0" borderId="20" xfId="9" applyFont="1" applyBorder="1" applyAlignment="1" applyProtection="1">
      <alignment horizontal="left"/>
      <protection locked="0"/>
    </xf>
    <xf numFmtId="0" fontId="29" fillId="0" borderId="12" xfId="9" applyFont="1" applyBorder="1" applyAlignment="1" applyProtection="1">
      <alignment horizontal="left"/>
      <protection locked="0"/>
    </xf>
    <xf numFmtId="0" fontId="29" fillId="0" borderId="14" xfId="9" applyFont="1" applyBorder="1" applyAlignment="1" applyProtection="1">
      <alignment horizontal="left"/>
      <protection locked="0"/>
    </xf>
    <xf numFmtId="0" fontId="29" fillId="0" borderId="14" xfId="9" applyFont="1" applyBorder="1" applyProtection="1">
      <protection locked="0"/>
    </xf>
    <xf numFmtId="0" fontId="19" fillId="0" borderId="14" xfId="7" applyBorder="1" applyAlignment="1" applyProtection="1">
      <protection locked="0"/>
    </xf>
    <xf numFmtId="0" fontId="29" fillId="0" borderId="19" xfId="9" applyFont="1" applyBorder="1" applyAlignment="1" applyProtection="1">
      <alignment horizontal="left"/>
      <protection locked="0"/>
    </xf>
    <xf numFmtId="0" fontId="29" fillId="0" borderId="20" xfId="9" applyFont="1" applyBorder="1" applyProtection="1">
      <protection locked="0"/>
    </xf>
    <xf numFmtId="0" fontId="29" fillId="0" borderId="19" xfId="9" applyFont="1" applyBorder="1" applyProtection="1">
      <protection locked="0"/>
    </xf>
    <xf numFmtId="0" fontId="29" fillId="0" borderId="12" xfId="9" applyFont="1" applyBorder="1" applyProtection="1">
      <protection locked="0"/>
    </xf>
    <xf numFmtId="0" fontId="29" fillId="0" borderId="12" xfId="9" applyFont="1" applyBorder="1" applyProtection="1">
      <protection locked="0"/>
    </xf>
    <xf numFmtId="0" fontId="19" fillId="0" borderId="20" xfId="7" applyBorder="1" applyAlignment="1" applyProtection="1">
      <alignment horizontal="center"/>
      <protection locked="0"/>
    </xf>
    <xf numFmtId="0" fontId="37" fillId="0" borderId="12" xfId="7" applyFont="1" applyBorder="1" applyAlignment="1" applyProtection="1">
      <alignment horizontal="center"/>
      <protection locked="0"/>
    </xf>
    <xf numFmtId="0" fontId="27" fillId="0" borderId="18" xfId="9" applyFont="1" applyBorder="1" applyAlignment="1" applyProtection="1">
      <alignment horizontal="center" wrapText="1"/>
      <protection locked="0"/>
    </xf>
    <xf numFmtId="0" fontId="27" fillId="0" borderId="13" xfId="9" applyFont="1" applyBorder="1" applyAlignment="1" applyProtection="1">
      <alignment horizontal="center" wrapText="1"/>
      <protection locked="0"/>
    </xf>
    <xf numFmtId="0" fontId="27" fillId="0" borderId="19" xfId="9" applyFont="1" applyBorder="1" applyAlignment="1" applyProtection="1">
      <alignment horizontal="center"/>
      <protection locked="0"/>
    </xf>
    <xf numFmtId="165" fontId="27" fillId="0" borderId="19" xfId="9" applyNumberFormat="1" applyFont="1" applyBorder="1" applyAlignment="1" applyProtection="1">
      <alignment horizontal="center"/>
      <protection locked="0"/>
    </xf>
    <xf numFmtId="0" fontId="45" fillId="0" borderId="19" xfId="9" applyFont="1" applyBorder="1" applyAlignment="1" applyProtection="1">
      <alignment horizontal="center"/>
      <protection locked="0"/>
    </xf>
    <xf numFmtId="0" fontId="81" fillId="23" borderId="121" xfId="12" applyFont="1" applyFill="1" applyBorder="1" applyAlignment="1" applyProtection="1">
      <alignment horizontal="center"/>
      <protection locked="0"/>
    </xf>
    <xf numFmtId="166" fontId="22" fillId="4" borderId="37" xfId="1" applyNumberFormat="1" applyFont="1" applyFill="1" applyBorder="1" applyProtection="1">
      <protection locked="0"/>
    </xf>
    <xf numFmtId="166" fontId="22" fillId="4" borderId="43" xfId="1" applyNumberFormat="1" applyFont="1" applyFill="1" applyBorder="1" applyProtection="1">
      <protection locked="0"/>
    </xf>
    <xf numFmtId="166" fontId="22" fillId="0" borderId="37" xfId="1" applyNumberFormat="1" applyFont="1" applyFill="1" applyBorder="1" applyProtection="1">
      <protection locked="0"/>
    </xf>
    <xf numFmtId="166" fontId="22" fillId="4" borderId="44" xfId="1" applyNumberFormat="1" applyFont="1" applyFill="1" applyBorder="1" applyProtection="1">
      <protection locked="0"/>
    </xf>
    <xf numFmtId="166" fontId="22" fillId="4" borderId="36" xfId="1" applyNumberFormat="1" applyFont="1" applyFill="1" applyBorder="1" applyProtection="1">
      <protection locked="0"/>
    </xf>
    <xf numFmtId="0" fontId="48" fillId="0" borderId="167" xfId="9" applyFont="1" applyBorder="1" applyAlignment="1" applyProtection="1">
      <alignment horizontal="center" vertical="center"/>
      <protection locked="0"/>
    </xf>
    <xf numFmtId="0" fontId="25" fillId="0" borderId="167" xfId="9" applyFont="1" applyBorder="1" applyAlignment="1" applyProtection="1">
      <alignment horizontal="center" vertical="center" wrapText="1" shrinkToFit="1"/>
      <protection locked="0"/>
    </xf>
    <xf numFmtId="0" fontId="27" fillId="0" borderId="58" xfId="12" applyFont="1" applyBorder="1" applyAlignment="1" applyProtection="1">
      <alignment horizontal="left" vertical="center"/>
      <protection locked="0"/>
    </xf>
    <xf numFmtId="0" fontId="27" fillId="0" borderId="38" xfId="12" applyFont="1" applyBorder="1" applyAlignment="1" applyProtection="1">
      <alignment horizontal="left" vertical="center"/>
      <protection locked="0"/>
    </xf>
    <xf numFmtId="0" fontId="27" fillId="0" borderId="41" xfId="12" applyFont="1" applyBorder="1" applyAlignment="1" applyProtection="1">
      <alignment horizontal="left" vertical="center"/>
      <protection locked="0"/>
    </xf>
    <xf numFmtId="7" fontId="27" fillId="0" borderId="109" xfId="3" applyNumberFormat="1" applyFont="1" applyFill="1" applyBorder="1" applyProtection="1">
      <protection locked="0"/>
    </xf>
    <xf numFmtId="7" fontId="27" fillId="0" borderId="110" xfId="3" applyNumberFormat="1" applyFont="1" applyFill="1" applyBorder="1" applyAlignment="1" applyProtection="1">
      <alignment horizontal="right"/>
      <protection locked="0"/>
    </xf>
    <xf numFmtId="7" fontId="27" fillId="0" borderId="117" xfId="3" applyNumberFormat="1" applyFont="1" applyFill="1" applyBorder="1" applyAlignment="1" applyProtection="1">
      <alignment horizontal="right"/>
      <protection locked="0"/>
    </xf>
    <xf numFmtId="7" fontId="27" fillId="0" borderId="94" xfId="3" applyNumberFormat="1" applyFont="1" applyFill="1" applyBorder="1" applyProtection="1">
      <protection locked="0"/>
    </xf>
    <xf numFmtId="7" fontId="27" fillId="0" borderId="26" xfId="3" applyNumberFormat="1" applyFont="1" applyFill="1" applyBorder="1" applyAlignment="1" applyProtection="1">
      <alignment horizontal="right"/>
      <protection locked="0"/>
    </xf>
    <xf numFmtId="7" fontId="27" fillId="0" borderId="86" xfId="3" applyNumberFormat="1" applyFont="1" applyFill="1" applyBorder="1" applyAlignment="1" applyProtection="1">
      <alignment horizontal="right"/>
      <protection locked="0"/>
    </xf>
    <xf numFmtId="7" fontId="27" fillId="0" borderId="94" xfId="3" applyNumberFormat="1" applyFont="1" applyFill="1" applyBorder="1" applyAlignment="1" applyProtection="1">
      <alignment horizontal="right"/>
      <protection locked="0"/>
    </xf>
    <xf numFmtId="7" fontId="27" fillId="0" borderId="89" xfId="3" applyNumberFormat="1" applyFont="1" applyFill="1" applyBorder="1" applyAlignment="1" applyProtection="1">
      <alignment horizontal="right"/>
      <protection locked="0"/>
    </xf>
    <xf numFmtId="7" fontId="27" fillId="0" borderId="30" xfId="3" applyNumberFormat="1" applyFont="1" applyFill="1" applyBorder="1" applyProtection="1">
      <protection locked="0"/>
    </xf>
    <xf numFmtId="7" fontId="27" fillId="0" borderId="35" xfId="3" applyNumberFormat="1" applyFont="1" applyFill="1" applyBorder="1" applyAlignment="1" applyProtection="1">
      <alignment horizontal="right"/>
      <protection locked="0"/>
    </xf>
    <xf numFmtId="7" fontId="27" fillId="0" borderId="70" xfId="3" applyNumberFormat="1" applyFont="1" applyFill="1" applyBorder="1" applyAlignment="1" applyProtection="1">
      <alignment horizontal="right"/>
      <protection locked="0"/>
    </xf>
    <xf numFmtId="7" fontId="27" fillId="0" borderId="74" xfId="3" applyNumberFormat="1" applyFont="1" applyFill="1" applyBorder="1" applyProtection="1">
      <protection locked="0"/>
    </xf>
    <xf numFmtId="7" fontId="27" fillId="0" borderId="18" xfId="3" applyNumberFormat="1" applyFont="1" applyFill="1" applyBorder="1" applyAlignment="1" applyProtection="1">
      <alignment horizontal="right"/>
      <protection locked="0"/>
    </xf>
    <xf numFmtId="7" fontId="27" fillId="0" borderId="68" xfId="3" applyNumberFormat="1" applyFont="1" applyFill="1" applyBorder="1" applyAlignment="1" applyProtection="1">
      <alignment horizontal="right"/>
      <protection locked="0"/>
    </xf>
    <xf numFmtId="0" fontId="54" fillId="0" borderId="58" xfId="62" applyFont="1" applyBorder="1" applyAlignment="1" applyProtection="1">
      <alignment horizontal="center" vertical="center"/>
      <protection locked="0"/>
    </xf>
    <xf numFmtId="0" fontId="54" fillId="0" borderId="38" xfId="62" applyFont="1" applyBorder="1" applyAlignment="1" applyProtection="1">
      <alignment horizontal="center" vertical="center"/>
      <protection locked="0"/>
    </xf>
    <xf numFmtId="0" fontId="54" fillId="0" borderId="41" xfId="62" applyFont="1" applyBorder="1" applyAlignment="1" applyProtection="1">
      <alignment horizontal="center" vertical="center"/>
      <protection locked="0"/>
    </xf>
    <xf numFmtId="0" fontId="123" fillId="0" borderId="58" xfId="62" applyFont="1" applyBorder="1" applyAlignment="1" applyProtection="1">
      <alignment horizontal="center" vertical="center"/>
      <protection locked="0"/>
    </xf>
    <xf numFmtId="0" fontId="123" fillId="0" borderId="38" xfId="62" applyFont="1" applyBorder="1" applyAlignment="1" applyProtection="1">
      <alignment horizontal="center" vertical="center"/>
      <protection locked="0"/>
    </xf>
    <xf numFmtId="0" fontId="123" fillId="0" borderId="41" xfId="62" applyFont="1" applyBorder="1" applyAlignment="1" applyProtection="1">
      <alignment horizontal="center" vertical="center"/>
      <protection locked="0"/>
    </xf>
    <xf numFmtId="0" fontId="123" fillId="0" borderId="22" xfId="62" applyFont="1" applyBorder="1" applyAlignment="1" applyProtection="1">
      <alignment horizontal="center"/>
      <protection locked="0"/>
    </xf>
    <xf numFmtId="0" fontId="19" fillId="0" borderId="22" xfId="7" applyBorder="1" applyAlignment="1" applyProtection="1">
      <alignment horizontal="center"/>
      <protection locked="0"/>
    </xf>
    <xf numFmtId="0" fontId="123" fillId="0" borderId="58" xfId="62" applyFont="1" applyBorder="1" applyAlignment="1" applyProtection="1">
      <alignment horizontal="center"/>
      <protection locked="0"/>
    </xf>
    <xf numFmtId="0" fontId="123" fillId="0" borderId="41" xfId="62" applyFont="1" applyBorder="1" applyAlignment="1" applyProtection="1">
      <alignment horizontal="center"/>
      <protection locked="0"/>
    </xf>
    <xf numFmtId="0" fontId="123" fillId="0" borderId="42" xfId="62" applyFont="1" applyBorder="1" applyAlignment="1" applyProtection="1">
      <alignment horizontal="center" wrapText="1"/>
      <protection locked="0"/>
    </xf>
    <xf numFmtId="0" fontId="123" fillId="0" borderId="117" xfId="62" applyFont="1" applyBorder="1" applyAlignment="1" applyProtection="1">
      <alignment horizontal="center" wrapText="1"/>
      <protection locked="0"/>
    </xf>
    <xf numFmtId="0" fontId="123" fillId="0" borderId="103" xfId="62" applyFont="1" applyBorder="1" applyAlignment="1" applyProtection="1">
      <alignment horizontal="center" wrapText="1"/>
      <protection locked="0"/>
    </xf>
    <xf numFmtId="0" fontId="123" fillId="0" borderId="191" xfId="62" applyFont="1" applyBorder="1" applyAlignment="1" applyProtection="1">
      <alignment horizontal="center" wrapText="1"/>
      <protection locked="0"/>
    </xf>
    <xf numFmtId="0" fontId="123" fillId="0" borderId="103" xfId="62" applyFont="1" applyBorder="1" applyAlignment="1" applyProtection="1">
      <alignment horizontal="center"/>
      <protection locked="0"/>
    </xf>
    <xf numFmtId="0" fontId="123" fillId="0" borderId="191" xfId="62" applyFont="1" applyBorder="1" applyAlignment="1" applyProtection="1">
      <alignment horizontal="center"/>
      <protection locked="0"/>
    </xf>
    <xf numFmtId="0" fontId="123" fillId="0" borderId="104" xfId="62" applyFont="1" applyBorder="1" applyAlignment="1" applyProtection="1">
      <alignment horizontal="center"/>
      <protection locked="0"/>
    </xf>
    <xf numFmtId="0" fontId="123" fillId="0" borderId="134" xfId="62" applyFont="1" applyBorder="1" applyAlignment="1" applyProtection="1">
      <alignment horizontal="center"/>
      <protection locked="0"/>
    </xf>
    <xf numFmtId="0" fontId="33" fillId="0" borderId="109" xfId="62" applyFont="1" applyBorder="1" applyAlignment="1" applyProtection="1">
      <alignment horizontal="left" vertical="center" wrapText="1"/>
      <protection locked="0"/>
    </xf>
    <xf numFmtId="0" fontId="33" fillId="0" borderId="32" xfId="62" applyFont="1" applyBorder="1" applyAlignment="1" applyProtection="1">
      <alignment horizontal="left" vertical="center" wrapText="1"/>
      <protection locked="0"/>
    </xf>
    <xf numFmtId="0" fontId="33" fillId="0" borderId="167" xfId="62" applyFont="1" applyBorder="1" applyAlignment="1" applyProtection="1">
      <alignment horizontal="left" vertical="center" wrapText="1"/>
      <protection locked="0"/>
    </xf>
    <xf numFmtId="0" fontId="33" fillId="0" borderId="195" xfId="62" applyFont="1" applyBorder="1" applyAlignment="1" applyProtection="1">
      <alignment horizontal="left" vertical="center" wrapText="1"/>
      <protection locked="0"/>
    </xf>
    <xf numFmtId="0" fontId="33" fillId="0" borderId="91" xfId="62" applyFont="1" applyBorder="1" applyAlignment="1" applyProtection="1">
      <alignment horizontal="left" vertical="center" wrapText="1"/>
      <protection locked="0"/>
    </xf>
    <xf numFmtId="0" fontId="33" fillId="0" borderId="92" xfId="62" applyFont="1" applyBorder="1" applyAlignment="1" applyProtection="1">
      <alignment horizontal="left" vertical="center" wrapText="1"/>
      <protection locked="0"/>
    </xf>
    <xf numFmtId="1" fontId="123" fillId="0" borderId="71" xfId="62" applyNumberFormat="1" applyFont="1" applyBorder="1" applyAlignment="1" applyProtection="1">
      <alignment horizontal="center" vertical="center" wrapText="1"/>
      <protection locked="0"/>
    </xf>
    <xf numFmtId="1" fontId="123" fillId="0" borderId="168" xfId="62" applyNumberFormat="1" applyFont="1" applyBorder="1" applyAlignment="1" applyProtection="1">
      <alignment horizontal="center" vertical="center" wrapText="1"/>
      <protection locked="0"/>
    </xf>
    <xf numFmtId="1" fontId="123" fillId="0" borderId="95" xfId="62" applyNumberFormat="1" applyFont="1" applyBorder="1" applyAlignment="1" applyProtection="1">
      <alignment horizontal="center" vertical="center" wrapText="1"/>
      <protection locked="0"/>
    </xf>
    <xf numFmtId="166" fontId="123" fillId="0" borderId="42" xfId="37" applyNumberFormat="1" applyFont="1" applyBorder="1" applyAlignment="1" applyProtection="1">
      <alignment horizontal="center" vertical="center" wrapText="1"/>
      <protection locked="0"/>
    </xf>
    <xf numFmtId="166" fontId="123" fillId="0" borderId="117" xfId="37" applyNumberFormat="1" applyFont="1" applyBorder="1" applyAlignment="1" applyProtection="1">
      <alignment horizontal="center" vertical="center" wrapText="1"/>
      <protection locked="0"/>
    </xf>
    <xf numFmtId="166" fontId="123" fillId="0" borderId="42" xfId="37" applyNumberFormat="1" applyFont="1" applyFill="1" applyBorder="1" applyAlignment="1" applyProtection="1">
      <alignment horizontal="center" vertical="center" wrapText="1"/>
      <protection locked="0"/>
    </xf>
    <xf numFmtId="166" fontId="123" fillId="0" borderId="117" xfId="37" applyNumberFormat="1" applyFont="1" applyFill="1" applyBorder="1" applyAlignment="1" applyProtection="1">
      <alignment horizontal="center" vertical="center" wrapText="1"/>
      <protection locked="0"/>
    </xf>
    <xf numFmtId="166" fontId="123" fillId="0" borderId="103" xfId="37" applyNumberFormat="1" applyFont="1" applyBorder="1" applyAlignment="1" applyProtection="1">
      <alignment horizontal="center" vertical="center" wrapText="1"/>
      <protection locked="0"/>
    </xf>
    <xf numFmtId="166" fontId="123" fillId="0" borderId="191" xfId="37" applyNumberFormat="1" applyFont="1" applyBorder="1" applyAlignment="1" applyProtection="1">
      <alignment horizontal="center" vertical="center" wrapText="1"/>
      <protection locked="0"/>
    </xf>
    <xf numFmtId="166" fontId="123" fillId="0" borderId="103" xfId="37" applyNumberFormat="1" applyFont="1" applyFill="1" applyBorder="1" applyAlignment="1" applyProtection="1">
      <alignment horizontal="center" vertical="center" wrapText="1"/>
      <protection locked="0"/>
    </xf>
    <xf numFmtId="166" fontId="123" fillId="0" borderId="191" xfId="37" applyNumberFormat="1" applyFont="1" applyFill="1" applyBorder="1" applyAlignment="1" applyProtection="1">
      <alignment horizontal="center" vertical="center" wrapText="1"/>
      <protection locked="0"/>
    </xf>
    <xf numFmtId="166" fontId="123" fillId="0" borderId="104" xfId="37" applyNumberFormat="1" applyFont="1" applyBorder="1" applyAlignment="1" applyProtection="1">
      <alignment horizontal="center" vertical="center" wrapText="1"/>
      <protection locked="0"/>
    </xf>
    <xf numFmtId="166" fontId="123" fillId="0" borderId="134" xfId="37" applyNumberFormat="1" applyFont="1" applyBorder="1" applyAlignment="1" applyProtection="1">
      <alignment horizontal="center" vertical="center" wrapText="1"/>
      <protection locked="0"/>
    </xf>
    <xf numFmtId="166" fontId="123" fillId="0" borderId="104" xfId="37" applyNumberFormat="1" applyFont="1" applyFill="1" applyBorder="1" applyAlignment="1" applyProtection="1">
      <alignment horizontal="center" vertical="center" wrapText="1"/>
      <protection locked="0"/>
    </xf>
    <xf numFmtId="166" fontId="123" fillId="0" borderId="134" xfId="37" applyNumberFormat="1" applyFont="1" applyFill="1" applyBorder="1" applyAlignment="1" applyProtection="1">
      <alignment horizontal="center" vertical="center" wrapText="1"/>
      <protection locked="0"/>
    </xf>
    <xf numFmtId="0" fontId="123" fillId="0" borderId="42" xfId="62" applyFont="1" applyBorder="1" applyAlignment="1" applyProtection="1">
      <alignment horizontal="center" vertical="center" wrapText="1"/>
      <protection locked="0"/>
    </xf>
    <xf numFmtId="0" fontId="123" fillId="0" borderId="117" xfId="62" applyFont="1" applyBorder="1" applyAlignment="1" applyProtection="1">
      <alignment horizontal="center" vertical="center" wrapText="1"/>
      <protection locked="0"/>
    </xf>
    <xf numFmtId="0" fontId="123" fillId="0" borderId="103" xfId="62" applyFont="1" applyBorder="1" applyAlignment="1" applyProtection="1">
      <alignment horizontal="center" vertical="center" wrapText="1"/>
      <protection locked="0"/>
    </xf>
    <xf numFmtId="0" fontId="123" fillId="0" borderId="191" xfId="62" applyFont="1" applyBorder="1" applyAlignment="1" applyProtection="1">
      <alignment horizontal="center" vertical="center" wrapText="1"/>
      <protection locked="0"/>
    </xf>
    <xf numFmtId="0" fontId="123" fillId="0" borderId="104" xfId="62" applyFont="1" applyBorder="1" applyAlignment="1" applyProtection="1">
      <alignment horizontal="center" vertical="center" wrapText="1"/>
      <protection locked="0"/>
    </xf>
    <xf numFmtId="0" fontId="123" fillId="0" borderId="134" xfId="62" applyFont="1" applyBorder="1" applyAlignment="1" applyProtection="1">
      <alignment horizontal="center" vertical="center" wrapText="1"/>
      <protection locked="0"/>
    </xf>
    <xf numFmtId="0" fontId="54" fillId="0" borderId="58" xfId="62" applyFont="1" applyBorder="1" applyAlignment="1" applyProtection="1">
      <alignment horizontal="left" vertical="top" wrapText="1"/>
      <protection locked="0"/>
    </xf>
    <xf numFmtId="0" fontId="54" fillId="0" borderId="38" xfId="62" applyFont="1" applyBorder="1" applyAlignment="1" applyProtection="1">
      <alignment horizontal="left" vertical="top" wrapText="1"/>
      <protection locked="0"/>
    </xf>
    <xf numFmtId="0" fontId="54" fillId="0" borderId="41" xfId="62" applyFont="1" applyBorder="1" applyAlignment="1" applyProtection="1">
      <alignment horizontal="left" vertical="top" wrapText="1"/>
      <protection locked="0"/>
    </xf>
    <xf numFmtId="0" fontId="124" fillId="0" borderId="22" xfId="7" applyFont="1" applyBorder="1" applyAlignment="1" applyProtection="1">
      <alignment horizontal="center"/>
      <protection locked="0"/>
    </xf>
    <xf numFmtId="0" fontId="89" fillId="0" borderId="66" xfId="62" applyFont="1" applyBorder="1" applyAlignment="1" applyProtection="1">
      <alignment horizontal="center" vertical="center"/>
      <protection locked="0"/>
    </xf>
    <xf numFmtId="0" fontId="89" fillId="0" borderId="58" xfId="62" applyFont="1" applyBorder="1" applyAlignment="1" applyProtection="1">
      <alignment horizontal="center" vertical="center"/>
      <protection locked="0"/>
    </xf>
    <xf numFmtId="0" fontId="89" fillId="0" borderId="38" xfId="62" applyFont="1" applyBorder="1" applyAlignment="1" applyProtection="1">
      <alignment horizontal="center" vertical="center"/>
      <protection locked="0"/>
    </xf>
    <xf numFmtId="0" fontId="89" fillId="0" borderId="41" xfId="62" applyFont="1" applyBorder="1" applyAlignment="1" applyProtection="1">
      <alignment horizontal="center" vertical="center"/>
      <protection locked="0"/>
    </xf>
    <xf numFmtId="0" fontId="89" fillId="0" borderId="73" xfId="62" applyFont="1" applyBorder="1" applyAlignment="1" applyProtection="1">
      <alignment horizontal="center" vertical="center"/>
      <protection locked="0"/>
    </xf>
    <xf numFmtId="0" fontId="89" fillId="0" borderId="22" xfId="62" applyFont="1" applyBorder="1" applyAlignment="1" applyProtection="1">
      <alignment horizontal="center" vertical="center"/>
      <protection locked="0"/>
    </xf>
    <xf numFmtId="0" fontId="94" fillId="5" borderId="38" xfId="7" applyFont="1" applyFill="1" applyBorder="1" applyAlignment="1" applyProtection="1">
      <alignment horizontal="center" vertical="center"/>
      <protection locked="0"/>
    </xf>
    <xf numFmtId="0" fontId="95" fillId="5" borderId="38" xfId="7" applyFont="1" applyFill="1" applyBorder="1" applyAlignment="1" applyProtection="1">
      <alignment horizontal="center" vertical="center"/>
      <protection locked="0"/>
    </xf>
    <xf numFmtId="1" fontId="89" fillId="0" borderId="39" xfId="62" applyNumberFormat="1" applyFont="1" applyBorder="1" applyAlignment="1" applyProtection="1">
      <alignment horizontal="center" vertical="center" wrapText="1"/>
      <protection locked="0"/>
    </xf>
    <xf numFmtId="1" fontId="89" fillId="0" borderId="50" xfId="62" applyNumberFormat="1" applyFont="1" applyBorder="1" applyAlignment="1" applyProtection="1">
      <alignment horizontal="center" vertical="center" wrapText="1"/>
      <protection locked="0"/>
    </xf>
    <xf numFmtId="1" fontId="89" fillId="0" borderId="58" xfId="62" applyNumberFormat="1" applyFont="1" applyBorder="1" applyAlignment="1" applyProtection="1">
      <alignment horizontal="center" vertical="center" wrapText="1"/>
      <protection locked="0"/>
    </xf>
    <xf numFmtId="1" fontId="89" fillId="0" borderId="41" xfId="62" applyNumberFormat="1" applyFont="1" applyBorder="1" applyAlignment="1" applyProtection="1">
      <alignment horizontal="center" vertical="center" wrapText="1"/>
      <protection locked="0"/>
    </xf>
    <xf numFmtId="1" fontId="89" fillId="0" borderId="55" xfId="62" applyNumberFormat="1" applyFont="1" applyBorder="1" applyAlignment="1" applyProtection="1">
      <alignment horizontal="center" vertical="center" wrapText="1"/>
      <protection locked="0"/>
    </xf>
    <xf numFmtId="1" fontId="89" fillId="0" borderId="34" xfId="62" applyNumberFormat="1" applyFont="1" applyBorder="1" applyAlignment="1" applyProtection="1">
      <alignment horizontal="center" vertical="center" wrapText="1"/>
      <protection locked="0"/>
    </xf>
    <xf numFmtId="166" fontId="89" fillId="0" borderId="55" xfId="3" applyNumberFormat="1" applyFont="1" applyBorder="1" applyAlignment="1" applyProtection="1">
      <alignment horizontal="center" vertical="center" wrapText="1"/>
      <protection locked="0"/>
    </xf>
    <xf numFmtId="166" fontId="89" fillId="0" borderId="34" xfId="3" applyNumberFormat="1" applyFont="1" applyBorder="1" applyAlignment="1" applyProtection="1">
      <alignment horizontal="center" vertical="center" wrapText="1"/>
      <protection locked="0"/>
    </xf>
    <xf numFmtId="0" fontId="89" fillId="21" borderId="55" xfId="62" applyFont="1" applyFill="1" applyBorder="1" applyAlignment="1" applyProtection="1">
      <alignment horizontal="center" vertical="center" wrapText="1"/>
      <protection locked="0"/>
    </xf>
    <xf numFmtId="0" fontId="89" fillId="21" borderId="34" xfId="62" applyFont="1" applyFill="1" applyBorder="1" applyAlignment="1" applyProtection="1">
      <alignment horizontal="center" vertical="center" wrapText="1"/>
      <protection locked="0"/>
    </xf>
    <xf numFmtId="9" fontId="89" fillId="0" borderId="66" xfId="62" applyNumberFormat="1" applyFont="1" applyBorder="1" applyAlignment="1" applyProtection="1">
      <alignment horizontal="center" vertical="center"/>
      <protection locked="0"/>
    </xf>
    <xf numFmtId="9" fontId="89" fillId="0" borderId="38" xfId="62" applyNumberFormat="1" applyFont="1" applyBorder="1" applyAlignment="1" applyProtection="1">
      <alignment horizontal="center" vertical="center"/>
      <protection locked="0"/>
    </xf>
    <xf numFmtId="0" fontId="89" fillId="0" borderId="38" xfId="62" applyFont="1" applyBorder="1" applyAlignment="1" applyProtection="1">
      <alignment horizontal="center" vertical="center"/>
      <protection locked="0"/>
    </xf>
    <xf numFmtId="1" fontId="89" fillId="0" borderId="58" xfId="62" applyNumberFormat="1" applyFont="1" applyBorder="1" applyAlignment="1" applyProtection="1">
      <alignment horizontal="center"/>
      <protection locked="0"/>
    </xf>
    <xf numFmtId="1" fontId="89" fillId="0" borderId="41" xfId="62" applyNumberFormat="1" applyFont="1" applyBorder="1" applyAlignment="1" applyProtection="1">
      <alignment horizontal="center"/>
      <protection locked="0"/>
    </xf>
    <xf numFmtId="166" fontId="27" fillId="0" borderId="48" xfId="29" applyNumberFormat="1" applyFont="1" applyFill="1" applyBorder="1" applyAlignment="1" applyProtection="1">
      <protection locked="0"/>
    </xf>
    <xf numFmtId="166" fontId="27" fillId="0" borderId="115" xfId="29" applyNumberFormat="1" applyFont="1" applyFill="1" applyBorder="1" applyAlignment="1" applyProtection="1">
      <protection locked="0"/>
    </xf>
    <xf numFmtId="166" fontId="27" fillId="0" borderId="145" xfId="29" applyNumberFormat="1" applyFont="1" applyFill="1" applyBorder="1" applyAlignment="1" applyProtection="1">
      <protection locked="0"/>
    </xf>
    <xf numFmtId="166" fontId="27" fillId="0" borderId="144" xfId="29" applyNumberFormat="1" applyFont="1" applyFill="1" applyBorder="1" applyAlignment="1" applyProtection="1">
      <protection locked="0"/>
    </xf>
    <xf numFmtId="166" fontId="27" fillId="0" borderId="124" xfId="29" applyNumberFormat="1" applyFont="1" applyFill="1" applyBorder="1" applyAlignment="1" applyProtection="1">
      <protection locked="0"/>
    </xf>
  </cellXfs>
  <cellStyles count="101">
    <cellStyle name="Comma" xfId="1" builtinId="3"/>
    <cellStyle name="Comma [0] 2" xfId="33" xr:uid="{00000000-0005-0000-0000-000001000000}"/>
    <cellStyle name="Comma [0] 2 2" xfId="48" xr:uid="{00000000-0005-0000-0000-000002000000}"/>
    <cellStyle name="Comma 2" xfId="2" xr:uid="{00000000-0005-0000-0000-000003000000}"/>
    <cellStyle name="Comma 2 2" xfId="49" xr:uid="{00000000-0005-0000-0000-000004000000}"/>
    <cellStyle name="Comma 2 3" xfId="63" xr:uid="{00000000-0005-0000-0000-000005000000}"/>
    <cellStyle name="Comma 2 4" xfId="71" xr:uid="{00000000-0005-0000-0000-000006000000}"/>
    <cellStyle name="Comma 3" xfId="30" xr:uid="{00000000-0005-0000-0000-000007000000}"/>
    <cellStyle name="Comma 3 2" xfId="50" xr:uid="{00000000-0005-0000-0000-000008000000}"/>
    <cellStyle name="Comma 3 3" xfId="72" xr:uid="{00000000-0005-0000-0000-000009000000}"/>
    <cellStyle name="Comma 4" xfId="51" xr:uid="{00000000-0005-0000-0000-00000A000000}"/>
    <cellStyle name="Comma 4 2" xfId="73" xr:uid="{00000000-0005-0000-0000-00000B000000}"/>
    <cellStyle name="Comma 5" xfId="74" xr:uid="{00000000-0005-0000-0000-00000C000000}"/>
    <cellStyle name="Comma 6" xfId="52" xr:uid="{00000000-0005-0000-0000-00000D000000}"/>
    <cellStyle name="Comma 7" xfId="53" xr:uid="{00000000-0005-0000-0000-00000E000000}"/>
    <cellStyle name="Comma_2007 LIFESKILLSCENTERdbaBOARDOFPARENTS" xfId="24" xr:uid="{00000000-0005-0000-0000-00000F000000}"/>
    <cellStyle name="Currency" xfId="3" builtinId="4"/>
    <cellStyle name="Currency 2" xfId="37" xr:uid="{00000000-0005-0000-0000-000011000000}"/>
    <cellStyle name="Currency 2 2" xfId="54" xr:uid="{00000000-0005-0000-0000-000012000000}"/>
    <cellStyle name="Currency 2 3" xfId="75" xr:uid="{00000000-0005-0000-0000-000013000000}"/>
    <cellStyle name="Currency 3" xfId="55" xr:uid="{00000000-0005-0000-0000-000014000000}"/>
    <cellStyle name="Currency 3 2" xfId="65" xr:uid="{00000000-0005-0000-0000-000015000000}"/>
    <cellStyle name="Currency 4" xfId="93" xr:uid="{00000000-0005-0000-0000-000016000000}"/>
    <cellStyle name="Currency_2007 LIFESKILLSCENTERdbaBOARDOFPARENTS" xfId="26" xr:uid="{00000000-0005-0000-0000-000018000000}"/>
    <cellStyle name="Currency_C" xfId="4" xr:uid="{00000000-0005-0000-0000-000019000000}"/>
    <cellStyle name="Currency_E" xfId="5" xr:uid="{00000000-0005-0000-0000-00001A000000}"/>
    <cellStyle name="Currency_H" xfId="6" xr:uid="{00000000-0005-0000-0000-00001B000000}"/>
    <cellStyle name="Currency_J#1" xfId="29" xr:uid="{00000000-0005-0000-0000-00001C000000}"/>
    <cellStyle name="Hyperlink" xfId="7" builtinId="8"/>
    <cellStyle name="Hyperlink 2" xfId="59" xr:uid="{00000000-0005-0000-0000-00001E000000}"/>
    <cellStyle name="Hyperlink 2 2" xfId="76" xr:uid="{00000000-0005-0000-0000-00001F000000}"/>
    <cellStyle name="Hyperlink 3" xfId="67" xr:uid="{00000000-0005-0000-0000-000020000000}"/>
    <cellStyle name="Normal" xfId="0" builtinId="0"/>
    <cellStyle name="Normal 10" xfId="58" xr:uid="{00000000-0005-0000-0000-000022000000}"/>
    <cellStyle name="Normal 10 2" xfId="62" xr:uid="{00000000-0005-0000-0000-000023000000}"/>
    <cellStyle name="Normal 10 2 2" xfId="77" xr:uid="{00000000-0005-0000-0000-000024000000}"/>
    <cellStyle name="Normal 10 3" xfId="66" xr:uid="{00000000-0005-0000-0000-000025000000}"/>
    <cellStyle name="Normal 11" xfId="68" xr:uid="{00000000-0005-0000-0000-000026000000}"/>
    <cellStyle name="Normal 12" xfId="69" xr:uid="{00000000-0005-0000-0000-000027000000}"/>
    <cellStyle name="Normal 13" xfId="70" xr:uid="{00000000-0005-0000-0000-000028000000}"/>
    <cellStyle name="Normal 14" xfId="92" xr:uid="{00000000-0005-0000-0000-000029000000}"/>
    <cellStyle name="Normal 15" xfId="94" xr:uid="{00000000-0005-0000-0000-00002A000000}"/>
    <cellStyle name="Normal 16" xfId="95" xr:uid="{15BCC5A9-A003-4AFD-B419-3E5AF7051CFB}"/>
    <cellStyle name="Normal 16 2" xfId="98" xr:uid="{34A32113-C584-4DC9-8DF7-17AACDE84AD4}"/>
    <cellStyle name="Normal 17" xfId="97" xr:uid="{398446EE-19B1-41FC-B603-6DDDD5C3325B}"/>
    <cellStyle name="Normal 18" xfId="100" xr:uid="{CB273644-A902-4D18-93A4-7560C78FCB91}"/>
    <cellStyle name="Normal 2" xfId="8" xr:uid="{00000000-0005-0000-0000-00002B000000}"/>
    <cellStyle name="Normal 2 2" xfId="35" xr:uid="{00000000-0005-0000-0000-00002C000000}"/>
    <cellStyle name="Normal 2 2 2" xfId="78" xr:uid="{00000000-0005-0000-0000-00002D000000}"/>
    <cellStyle name="Normal 2 2 3" xfId="79" xr:uid="{00000000-0005-0000-0000-00002E000000}"/>
    <cellStyle name="Normal 2 3" xfId="56" xr:uid="{00000000-0005-0000-0000-00002F000000}"/>
    <cellStyle name="Normal 2 4" xfId="64" xr:uid="{00000000-0005-0000-0000-000030000000}"/>
    <cellStyle name="Normal 3" xfId="23" xr:uid="{00000000-0005-0000-0000-000031000000}"/>
    <cellStyle name="Normal 3 2" xfId="34" xr:uid="{00000000-0005-0000-0000-000032000000}"/>
    <cellStyle name="Normal 3 2 2" xfId="39" xr:uid="{00000000-0005-0000-0000-000033000000}"/>
    <cellStyle name="Normal 3 2 3" xfId="40" xr:uid="{00000000-0005-0000-0000-000034000000}"/>
    <cellStyle name="Normal 3 2 3 2" xfId="60" xr:uid="{00000000-0005-0000-0000-000035000000}"/>
    <cellStyle name="Normal 3 2 4" xfId="80" xr:uid="{00000000-0005-0000-0000-000036000000}"/>
    <cellStyle name="Normal 3 3" xfId="41" xr:uid="{00000000-0005-0000-0000-000037000000}"/>
    <cellStyle name="Normal 3 3 2" xfId="81" xr:uid="{00000000-0005-0000-0000-000038000000}"/>
    <cellStyle name="Normal 3 4" xfId="57" xr:uid="{00000000-0005-0000-0000-000039000000}"/>
    <cellStyle name="Normal 3 5" xfId="82" xr:uid="{00000000-0005-0000-0000-00003A000000}"/>
    <cellStyle name="Normal 4" xfId="42" xr:uid="{00000000-0005-0000-0000-00003B000000}"/>
    <cellStyle name="Normal 4 2" xfId="32" xr:uid="{00000000-0005-0000-0000-00003C000000}"/>
    <cellStyle name="Normal 4 3" xfId="83" xr:uid="{00000000-0005-0000-0000-00003D000000}"/>
    <cellStyle name="Normal 5" xfId="43" xr:uid="{00000000-0005-0000-0000-00003E000000}"/>
    <cellStyle name="Normal 5 2" xfId="36" xr:uid="{00000000-0005-0000-0000-00003F000000}"/>
    <cellStyle name="Normal 5 3" xfId="47" xr:uid="{00000000-0005-0000-0000-000040000000}"/>
    <cellStyle name="Normal 6" xfId="44" xr:uid="{00000000-0005-0000-0000-000041000000}"/>
    <cellStyle name="Normal 6 2" xfId="84" xr:uid="{00000000-0005-0000-0000-000042000000}"/>
    <cellStyle name="Normal 7" xfId="45" xr:uid="{00000000-0005-0000-0000-000043000000}"/>
    <cellStyle name="Normal 8" xfId="46" xr:uid="{00000000-0005-0000-0000-000044000000}"/>
    <cellStyle name="Normal 8 2" xfId="61" xr:uid="{00000000-0005-0000-0000-000045000000}"/>
    <cellStyle name="Normal 8 3" xfId="85" xr:uid="{00000000-0005-0000-0000-000046000000}"/>
    <cellStyle name="Normal 9" xfId="38" xr:uid="{00000000-0005-0000-0000-000047000000}"/>
    <cellStyle name="Normal_2002CAPA" xfId="22" xr:uid="{00000000-0005-0000-0000-000048000000}"/>
    <cellStyle name="Normal_2007 LIFESKILLSCENTERdbaBOARDOFPARENTS" xfId="21" xr:uid="{00000000-0005-0000-0000-000049000000}"/>
    <cellStyle name="Normal_98Schdl J Rev Draft" xfId="27" xr:uid="{00000000-0005-0000-0000-00004A000000}"/>
    <cellStyle name="Normal_A" xfId="9" xr:uid="{00000000-0005-0000-0000-00004B000000}"/>
    <cellStyle name="Normal_B" xfId="10" xr:uid="{00000000-0005-0000-0000-00004C000000}"/>
    <cellStyle name="Normal_Book3" xfId="11" xr:uid="{00000000-0005-0000-0000-00004D000000}"/>
    <cellStyle name="Normal_C" xfId="12" xr:uid="{00000000-0005-0000-0000-00004E000000}"/>
    <cellStyle name="Normal_D" xfId="13" xr:uid="{00000000-0005-0000-0000-00004F000000}"/>
    <cellStyle name="Normal_E" xfId="14" xr:uid="{00000000-0005-0000-0000-000050000000}"/>
    <cellStyle name="Normal_F" xfId="15" xr:uid="{00000000-0005-0000-0000-000051000000}"/>
    <cellStyle name="Normal_H" xfId="16" xr:uid="{00000000-0005-0000-0000-000052000000}"/>
    <cellStyle name="Normal_J#1" xfId="28" xr:uid="{00000000-0005-0000-0000-000053000000}"/>
    <cellStyle name="Normal_MRSCHDLA" xfId="17" xr:uid="{00000000-0005-0000-0000-000054000000}"/>
    <cellStyle name="Normal_RES07-01-07 Region 1 Client Specific" xfId="31" xr:uid="{00000000-0005-0000-0000-000055000000}"/>
    <cellStyle name="Note 2" xfId="86" xr:uid="{00000000-0005-0000-0000-000056000000}"/>
    <cellStyle name="Note 2 2" xfId="87" xr:uid="{00000000-0005-0000-0000-000057000000}"/>
    <cellStyle name="Note 2 2 2" xfId="88" xr:uid="{00000000-0005-0000-0000-000058000000}"/>
    <cellStyle name="Note 2 3" xfId="89" xr:uid="{00000000-0005-0000-0000-000059000000}"/>
    <cellStyle name="Percent" xfId="18" builtinId="5"/>
    <cellStyle name="Percent 2" xfId="19" xr:uid="{00000000-0005-0000-0000-00005B000000}"/>
    <cellStyle name="Percent 2 2" xfId="25" xr:uid="{00000000-0005-0000-0000-00005C000000}"/>
    <cellStyle name="Percent 3" xfId="90" xr:uid="{00000000-0005-0000-0000-00005D000000}"/>
    <cellStyle name="Percent 4" xfId="91" xr:uid="{00000000-0005-0000-0000-00005E000000}"/>
    <cellStyle name="Percent 5" xfId="96" xr:uid="{8C4E96CB-8A10-4C46-B89B-6ACE14BD45D0}"/>
    <cellStyle name="Percent 5 2" xfId="99" xr:uid="{026D801C-02C8-4F86-9219-569127B6498B}"/>
    <cellStyle name="RESIDENTIAL" xfId="20" xr:uid="{00000000-0005-0000-0000-00005F000000}"/>
  </cellStyles>
  <dxfs count="4">
    <dxf>
      <fill>
        <patternFill>
          <bgColor rgb="FFFFFF00"/>
        </patternFill>
      </fill>
    </dxf>
    <dxf>
      <fill>
        <patternFill>
          <bgColor indexed="41"/>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62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28574</xdr:rowOff>
    </xdr:from>
    <xdr:to>
      <xdr:col>4</xdr:col>
      <xdr:colOff>1905</xdr:colOff>
      <xdr:row>36</xdr:row>
      <xdr:rowOff>38099</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47625" y="228599"/>
          <a:ext cx="7355205" cy="96774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1</xdr:row>
      <xdr:rowOff>28574</xdr:rowOff>
    </xdr:from>
    <xdr:to>
      <xdr:col>4</xdr:col>
      <xdr:colOff>1905</xdr:colOff>
      <xdr:row>36</xdr:row>
      <xdr:rowOff>38099</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47625" y="229657"/>
          <a:ext cx="7362613" cy="1356677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21</xdr:row>
      <xdr:rowOff>0</xdr:rowOff>
    </xdr:from>
    <xdr:to>
      <xdr:col>2</xdr:col>
      <xdr:colOff>123825</xdr:colOff>
      <xdr:row>21</xdr:row>
      <xdr:rowOff>0</xdr:rowOff>
    </xdr:to>
    <xdr:sp macro="" textlink="">
      <xdr:nvSpPr>
        <xdr:cNvPr id="65635" name="Line 1">
          <a:extLst>
            <a:ext uri="{FF2B5EF4-FFF2-40B4-BE49-F238E27FC236}">
              <a16:creationId xmlns:a16="http://schemas.microsoft.com/office/drawing/2014/main" id="{00000000-0008-0000-0700-000063000100}"/>
            </a:ext>
          </a:extLst>
        </xdr:cNvPr>
        <xdr:cNvSpPr>
          <a:spLocks noChangeShapeType="1"/>
        </xdr:cNvSpPr>
      </xdr:nvSpPr>
      <xdr:spPr bwMode="auto">
        <a:xfrm flipV="1">
          <a:off x="2705100" y="5915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123825</xdr:colOff>
      <xdr:row>21</xdr:row>
      <xdr:rowOff>0</xdr:rowOff>
    </xdr:from>
    <xdr:to>
      <xdr:col>2</xdr:col>
      <xdr:colOff>123825</xdr:colOff>
      <xdr:row>21</xdr:row>
      <xdr:rowOff>0</xdr:rowOff>
    </xdr:to>
    <xdr:sp macro="" textlink="">
      <xdr:nvSpPr>
        <xdr:cNvPr id="65636" name="Line 4">
          <a:extLst>
            <a:ext uri="{FF2B5EF4-FFF2-40B4-BE49-F238E27FC236}">
              <a16:creationId xmlns:a16="http://schemas.microsoft.com/office/drawing/2014/main" id="{00000000-0008-0000-0700-000064000100}"/>
            </a:ext>
          </a:extLst>
        </xdr:cNvPr>
        <xdr:cNvSpPr>
          <a:spLocks noChangeShapeType="1"/>
        </xdr:cNvSpPr>
      </xdr:nvSpPr>
      <xdr:spPr bwMode="auto">
        <a:xfrm flipV="1">
          <a:off x="2705100" y="5915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1746251</xdr:colOff>
      <xdr:row>23</xdr:row>
      <xdr:rowOff>157160</xdr:rowOff>
    </xdr:from>
    <xdr:to>
      <xdr:col>3</xdr:col>
      <xdr:colOff>2193926</xdr:colOff>
      <xdr:row>23</xdr:row>
      <xdr:rowOff>157160</xdr:rowOff>
    </xdr:to>
    <xdr:sp macro="" textlink="">
      <xdr:nvSpPr>
        <xdr:cNvPr id="65637" name="Line 7">
          <a:extLst>
            <a:ext uri="{FF2B5EF4-FFF2-40B4-BE49-F238E27FC236}">
              <a16:creationId xmlns:a16="http://schemas.microsoft.com/office/drawing/2014/main" id="{00000000-0008-0000-0700-000065000100}"/>
            </a:ext>
          </a:extLst>
        </xdr:cNvPr>
        <xdr:cNvSpPr>
          <a:spLocks noChangeShapeType="1"/>
        </xdr:cNvSpPr>
      </xdr:nvSpPr>
      <xdr:spPr bwMode="auto">
        <a:xfrm>
          <a:off x="4151314" y="6197598"/>
          <a:ext cx="2201862"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206375</xdr:colOff>
      <xdr:row>23</xdr:row>
      <xdr:rowOff>158745</xdr:rowOff>
    </xdr:from>
    <xdr:to>
      <xdr:col>1</xdr:col>
      <xdr:colOff>2320925</xdr:colOff>
      <xdr:row>23</xdr:row>
      <xdr:rowOff>158745</xdr:rowOff>
    </xdr:to>
    <xdr:sp macro="" textlink="">
      <xdr:nvSpPr>
        <xdr:cNvPr id="65638" name="Line 8">
          <a:extLst>
            <a:ext uri="{FF2B5EF4-FFF2-40B4-BE49-F238E27FC236}">
              <a16:creationId xmlns:a16="http://schemas.microsoft.com/office/drawing/2014/main" id="{00000000-0008-0000-0700-000066000100}"/>
            </a:ext>
          </a:extLst>
        </xdr:cNvPr>
        <xdr:cNvSpPr>
          <a:spLocks noChangeShapeType="1"/>
        </xdr:cNvSpPr>
      </xdr:nvSpPr>
      <xdr:spPr bwMode="auto">
        <a:xfrm>
          <a:off x="285750" y="6199183"/>
          <a:ext cx="211455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1331821</xdr:colOff>
      <xdr:row>2</xdr:row>
      <xdr:rowOff>186104</xdr:rowOff>
    </xdr:from>
    <xdr:to>
      <xdr:col>3</xdr:col>
      <xdr:colOff>769328</xdr:colOff>
      <xdr:row>2</xdr:row>
      <xdr:rowOff>1201616</xdr:rowOff>
    </xdr:to>
    <xdr:sp macro="" textlink="">
      <xdr:nvSpPr>
        <xdr:cNvPr id="23561" name="Text Box 9">
          <a:extLst>
            <a:ext uri="{FF2B5EF4-FFF2-40B4-BE49-F238E27FC236}">
              <a16:creationId xmlns:a16="http://schemas.microsoft.com/office/drawing/2014/main" id="{00000000-0008-0000-0700-0000095C0000}"/>
            </a:ext>
          </a:extLst>
        </xdr:cNvPr>
        <xdr:cNvSpPr txBox="1">
          <a:spLocks noChangeArrowheads="1"/>
        </xdr:cNvSpPr>
      </xdr:nvSpPr>
      <xdr:spPr bwMode="auto">
        <a:xfrm>
          <a:off x="1405090" y="479181"/>
          <a:ext cx="3511276" cy="1015512"/>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45720" tIns="41148" rIns="45720" bIns="0" anchor="t" upright="1"/>
        <a:lstStyle/>
        <a:p>
          <a:pPr algn="ctr" rtl="0">
            <a:defRPr sz="1000"/>
          </a:pPr>
          <a:r>
            <a:rPr lang="en-US" sz="2000" b="1" i="0" u="none" strike="noStrike" baseline="0">
              <a:solidFill>
                <a:srgbClr val="000000"/>
              </a:solidFill>
              <a:latin typeface="+mn-lt"/>
              <a:cs typeface="Times New Roman"/>
            </a:rPr>
            <a:t>STATE OF WASHINGTON</a:t>
          </a:r>
          <a:endParaRPr lang="en-US" sz="800" b="1" i="0" u="none" strike="noStrike" baseline="0">
            <a:solidFill>
              <a:srgbClr val="000000"/>
            </a:solidFill>
            <a:latin typeface="+mn-lt"/>
            <a:cs typeface="Arial"/>
          </a:endParaRPr>
        </a:p>
        <a:p>
          <a:pPr algn="ctr" rtl="0">
            <a:defRPr sz="1000"/>
          </a:pPr>
          <a:r>
            <a:rPr lang="en-US" sz="1200" b="0" i="0" u="none" strike="noStrike" baseline="0">
              <a:solidFill>
                <a:srgbClr val="000000"/>
              </a:solidFill>
              <a:latin typeface="+mn-lt"/>
              <a:cs typeface="Arial"/>
            </a:rPr>
            <a:t>DEVELOPMENTAL DISABILITIES</a:t>
          </a:r>
        </a:p>
        <a:p>
          <a:pPr algn="ctr" rtl="0">
            <a:defRPr sz="1000"/>
          </a:pPr>
          <a:r>
            <a:rPr lang="en-US" sz="1200" b="0" i="0" u="none" strike="noStrike" baseline="0">
              <a:solidFill>
                <a:srgbClr val="000000"/>
              </a:solidFill>
              <a:latin typeface="+mn-lt"/>
              <a:cs typeface="Arial"/>
            </a:rPr>
            <a:t>RESIDENTIAL SUPPORT PROGRAMS COST REPORT</a:t>
          </a:r>
          <a:endParaRPr lang="en-US" sz="800" b="0" i="0" u="none" strike="noStrike" baseline="0">
            <a:solidFill>
              <a:srgbClr val="000000"/>
            </a:solidFill>
            <a:latin typeface="+mn-lt"/>
            <a:cs typeface="Arial"/>
          </a:endParaRPr>
        </a:p>
        <a:p>
          <a:pPr algn="ctr" rtl="0">
            <a:defRPr sz="1000"/>
          </a:pPr>
          <a:r>
            <a:rPr lang="en-US" sz="1200" b="1" i="0" u="none" strike="noStrike" baseline="0">
              <a:solidFill>
                <a:srgbClr val="000000"/>
              </a:solidFill>
              <a:latin typeface="+mn-lt"/>
              <a:cs typeface="Times New Roman"/>
            </a:rPr>
            <a:t>GENERAL INFORMATION AND CERTIFICATION</a:t>
          </a:r>
        </a:p>
      </xdr:txBody>
    </xdr:sp>
    <xdr:clientData/>
  </xdr:twoCellAnchor>
  <xdr:twoCellAnchor editAs="oneCell">
    <xdr:from>
      <xdr:col>1</xdr:col>
      <xdr:colOff>2276475</xdr:colOff>
      <xdr:row>28</xdr:row>
      <xdr:rowOff>38100</xdr:rowOff>
    </xdr:from>
    <xdr:to>
      <xdr:col>2</xdr:col>
      <xdr:colOff>330200</xdr:colOff>
      <xdr:row>29</xdr:row>
      <xdr:rowOff>720</xdr:rowOff>
    </xdr:to>
    <xdr:pic>
      <xdr:nvPicPr>
        <xdr:cNvPr id="65641" name="Picture 11" descr="BD05034_">
          <a:extLst>
            <a:ext uri="{FF2B5EF4-FFF2-40B4-BE49-F238E27FC236}">
              <a16:creationId xmlns:a16="http://schemas.microsoft.com/office/drawing/2014/main" id="{00000000-0008-0000-0700-0000690001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2352675" y="7962900"/>
          <a:ext cx="3810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1629</xdr:colOff>
      <xdr:row>1</xdr:row>
      <xdr:rowOff>150015</xdr:rowOff>
    </xdr:from>
    <xdr:to>
      <xdr:col>2</xdr:col>
      <xdr:colOff>1905000</xdr:colOff>
      <xdr:row>7</xdr:row>
      <xdr:rowOff>133350</xdr:rowOff>
    </xdr:to>
    <xdr:sp macro="" textlink="">
      <xdr:nvSpPr>
        <xdr:cNvPr id="2" name="Rectangle 1">
          <a:extLst>
            <a:ext uri="{FF2B5EF4-FFF2-40B4-BE49-F238E27FC236}">
              <a16:creationId xmlns:a16="http://schemas.microsoft.com/office/drawing/2014/main" id="{00000000-0008-0000-0800-000002000000}"/>
            </a:ext>
          </a:extLst>
        </xdr:cNvPr>
        <xdr:cNvSpPr/>
      </xdr:nvSpPr>
      <xdr:spPr bwMode="auto">
        <a:xfrm>
          <a:off x="458829" y="388140"/>
          <a:ext cx="3198771" cy="964410"/>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800" b="1">
              <a:latin typeface="+mn-lt"/>
              <a:cs typeface="Times New Roman" pitchFamily="18" charset="0"/>
            </a:rPr>
            <a:t>STATE</a:t>
          </a:r>
          <a:r>
            <a:rPr lang="en-US" sz="1800" b="1" baseline="0">
              <a:latin typeface="+mn-lt"/>
              <a:cs typeface="Times New Roman" pitchFamily="18" charset="0"/>
            </a:rPr>
            <a:t> OF WASHINGTON</a:t>
          </a:r>
        </a:p>
        <a:p>
          <a:pPr algn="ctr"/>
          <a:r>
            <a:rPr lang="en-US" sz="1100" baseline="0">
              <a:latin typeface="+mn-lt"/>
              <a:cs typeface="Times New Roman" pitchFamily="18" charset="0"/>
            </a:rPr>
            <a:t>DEVELOPMENTAL DISABILIITIES</a:t>
          </a:r>
        </a:p>
        <a:p>
          <a:pPr algn="ctr"/>
          <a:r>
            <a:rPr lang="en-US" sz="1100" baseline="0">
              <a:latin typeface="+mn-lt"/>
              <a:cs typeface="Times New Roman" pitchFamily="18" charset="0"/>
            </a:rPr>
            <a:t>RESIDENTIAL SUPPORT PROGRAMS</a:t>
          </a:r>
        </a:p>
        <a:p>
          <a:pPr algn="ctr" rtl="0"/>
          <a:r>
            <a:rPr lang="en-US" sz="1100" b="1" i="0" baseline="0">
              <a:latin typeface="+mn-lt"/>
              <a:ea typeface="+mn-ea"/>
              <a:cs typeface="+mn-cs"/>
            </a:rPr>
            <a:t>ISS PAYROLL BY MONTH OR QUARTER</a:t>
          </a:r>
          <a:endParaRPr lang="en-US" sz="1100">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51534</xdr:colOff>
      <xdr:row>1</xdr:row>
      <xdr:rowOff>105508</xdr:rowOff>
    </xdr:from>
    <xdr:to>
      <xdr:col>3</xdr:col>
      <xdr:colOff>2020399</xdr:colOff>
      <xdr:row>5</xdr:row>
      <xdr:rowOff>148981</xdr:rowOff>
    </xdr:to>
    <xdr:sp macro="" textlink="">
      <xdr:nvSpPr>
        <xdr:cNvPr id="2" name="Rectangle 1">
          <a:extLst>
            <a:ext uri="{FF2B5EF4-FFF2-40B4-BE49-F238E27FC236}">
              <a16:creationId xmlns:a16="http://schemas.microsoft.com/office/drawing/2014/main" id="{00000000-0008-0000-0900-000002000000}"/>
            </a:ext>
          </a:extLst>
        </xdr:cNvPr>
        <xdr:cNvSpPr/>
      </xdr:nvSpPr>
      <xdr:spPr bwMode="auto">
        <a:xfrm>
          <a:off x="156309" y="353158"/>
          <a:ext cx="2545128" cy="726098"/>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200" b="1">
              <a:latin typeface="+mn-lt"/>
              <a:cs typeface="Times New Roman" pitchFamily="18" charset="0"/>
            </a:rPr>
            <a:t>STATE</a:t>
          </a:r>
          <a:r>
            <a:rPr lang="en-US" sz="1200" b="1" baseline="0">
              <a:latin typeface="+mn-lt"/>
              <a:cs typeface="Times New Roman" pitchFamily="18" charset="0"/>
            </a:rPr>
            <a:t> OF WASHINGTON</a:t>
          </a:r>
        </a:p>
        <a:p>
          <a:pPr algn="ctr"/>
          <a:r>
            <a:rPr lang="en-US" sz="900" baseline="0">
              <a:latin typeface="+mn-lt"/>
              <a:cs typeface="Times New Roman" pitchFamily="18" charset="0"/>
            </a:rPr>
            <a:t>DEVELOPMENTAL DISABILIITIES</a:t>
          </a:r>
        </a:p>
        <a:p>
          <a:pPr algn="ctr"/>
          <a:r>
            <a:rPr lang="en-US" sz="900" baseline="0">
              <a:latin typeface="+mn-lt"/>
              <a:cs typeface="Times New Roman" pitchFamily="18" charset="0"/>
            </a:rPr>
            <a:t>RESIDENTIAL SUPPORT PROGRAMS</a:t>
          </a:r>
        </a:p>
        <a:p>
          <a:pPr algn="ctr" rtl="0"/>
          <a:r>
            <a:rPr lang="en-US" sz="900" b="1" i="0" baseline="0">
              <a:latin typeface="+mn-lt"/>
              <a:ea typeface="+mn-ea"/>
              <a:cs typeface="+mn-cs"/>
            </a:rPr>
            <a:t>ADMINISTRATIVE &amp; OPERATING EXPENSES</a:t>
          </a:r>
          <a:endParaRPr lang="en-US" sz="900">
            <a:latin typeface="+mn-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132927</xdr:colOff>
      <xdr:row>1</xdr:row>
      <xdr:rowOff>113453</xdr:rowOff>
    </xdr:from>
    <xdr:to>
      <xdr:col>3</xdr:col>
      <xdr:colOff>2667000</xdr:colOff>
      <xdr:row>4</xdr:row>
      <xdr:rowOff>45720</xdr:rowOff>
    </xdr:to>
    <xdr:sp macro="" textlink="">
      <xdr:nvSpPr>
        <xdr:cNvPr id="3" name="Rectangle 2">
          <a:extLst>
            <a:ext uri="{FF2B5EF4-FFF2-40B4-BE49-F238E27FC236}">
              <a16:creationId xmlns:a16="http://schemas.microsoft.com/office/drawing/2014/main" id="{00000000-0008-0000-0A00-000003000000}"/>
            </a:ext>
          </a:extLst>
        </xdr:cNvPr>
        <xdr:cNvSpPr/>
      </xdr:nvSpPr>
      <xdr:spPr bwMode="auto">
        <a:xfrm>
          <a:off x="132927" y="361103"/>
          <a:ext cx="3115098" cy="837142"/>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400" b="1">
              <a:latin typeface="+mn-lt"/>
              <a:cs typeface="Times New Roman" pitchFamily="18" charset="0"/>
            </a:rPr>
            <a:t>STATE</a:t>
          </a:r>
          <a:r>
            <a:rPr lang="en-US" sz="1400" b="1" baseline="0">
              <a:latin typeface="+mn-lt"/>
              <a:cs typeface="Times New Roman" pitchFamily="18" charset="0"/>
            </a:rPr>
            <a:t> OF WASHINGTON</a:t>
          </a:r>
        </a:p>
        <a:p>
          <a:pPr algn="ctr"/>
          <a:r>
            <a:rPr lang="en-US" sz="1100" baseline="0">
              <a:latin typeface="+mn-lt"/>
              <a:cs typeface="Times New Roman" pitchFamily="18" charset="0"/>
            </a:rPr>
            <a:t>DEVELOPMENTAL DISABILIITIES</a:t>
          </a:r>
        </a:p>
        <a:p>
          <a:pPr algn="ctr"/>
          <a:r>
            <a:rPr lang="en-US" sz="1100" baseline="0">
              <a:latin typeface="+mn-lt"/>
              <a:cs typeface="Times New Roman" pitchFamily="18" charset="0"/>
            </a:rPr>
            <a:t>RESIDENTIAL SUPPORT PROGRAMS</a:t>
          </a:r>
        </a:p>
        <a:p>
          <a:pPr algn="ctr" rtl="0"/>
          <a:r>
            <a:rPr lang="en-US" sz="1100" b="1" i="0" baseline="0">
              <a:latin typeface="+mn-lt"/>
              <a:ea typeface="+mn-ea"/>
              <a:cs typeface="+mn-cs"/>
            </a:rPr>
            <a:t>PROGRAM REVENUE</a:t>
          </a:r>
          <a:endParaRPr lang="en-US">
            <a:latin typeface="+mn-l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60614</xdr:colOff>
      <xdr:row>1</xdr:row>
      <xdr:rowOff>61021</xdr:rowOff>
    </xdr:from>
    <xdr:to>
      <xdr:col>3</xdr:col>
      <xdr:colOff>649433</xdr:colOff>
      <xdr:row>4</xdr:row>
      <xdr:rowOff>246786</xdr:rowOff>
    </xdr:to>
    <xdr:sp macro="" textlink="">
      <xdr:nvSpPr>
        <xdr:cNvPr id="3" name="Rectangle 2">
          <a:extLst>
            <a:ext uri="{FF2B5EF4-FFF2-40B4-BE49-F238E27FC236}">
              <a16:creationId xmlns:a16="http://schemas.microsoft.com/office/drawing/2014/main" id="{00000000-0008-0000-0D00-000003000000}"/>
            </a:ext>
          </a:extLst>
        </xdr:cNvPr>
        <xdr:cNvSpPr/>
      </xdr:nvSpPr>
      <xdr:spPr bwMode="auto">
        <a:xfrm>
          <a:off x="60614" y="372748"/>
          <a:ext cx="3299114" cy="822208"/>
        </a:xfrm>
        <a:prstGeom prst="rect">
          <a:avLst/>
        </a:prstGeom>
        <a:solidFill>
          <a:srgbClr val="FFFFFF"/>
        </a:solidFill>
        <a:ln w="9525" cap="flat" cmpd="sng" algn="ctr">
          <a:solidFill>
            <a:srgbClr val="000000"/>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ctr"/>
          <a:r>
            <a:rPr lang="en-US" sz="1600" b="1">
              <a:latin typeface="Times New Roman" pitchFamily="18" charset="0"/>
              <a:cs typeface="Times New Roman" pitchFamily="18" charset="0"/>
            </a:rPr>
            <a:t>STATE</a:t>
          </a:r>
          <a:r>
            <a:rPr lang="en-US" sz="1600" b="1" baseline="0">
              <a:latin typeface="Times New Roman" pitchFamily="18" charset="0"/>
              <a:cs typeface="Times New Roman" pitchFamily="18" charset="0"/>
            </a:rPr>
            <a:t> OF WASHINGTON</a:t>
          </a:r>
        </a:p>
        <a:p>
          <a:pPr algn="ctr"/>
          <a:r>
            <a:rPr lang="en-US" sz="1100" baseline="0">
              <a:latin typeface="+mn-lt"/>
              <a:cs typeface="Times New Roman" pitchFamily="18" charset="0"/>
            </a:rPr>
            <a:t>DEVELOPMENTAL DISABILIITIES</a:t>
          </a:r>
        </a:p>
        <a:p>
          <a:pPr algn="ctr"/>
          <a:r>
            <a:rPr lang="en-US" sz="1100" baseline="0">
              <a:latin typeface="+mn-lt"/>
              <a:cs typeface="Times New Roman" pitchFamily="18" charset="0"/>
            </a:rPr>
            <a:t>RESIDENTIAL SUPPORT PROGRAMS</a:t>
          </a:r>
        </a:p>
        <a:p>
          <a:pPr algn="ctr" rtl="0"/>
          <a:r>
            <a:rPr lang="en-US" sz="1200" b="1" i="0" baseline="0">
              <a:latin typeface="+mn-lt"/>
              <a:ea typeface="+mn-ea"/>
              <a:cs typeface="+mn-cs"/>
            </a:rPr>
            <a:t>HEALTHCARE EXPENSES</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129165</xdr:colOff>
      <xdr:row>1</xdr:row>
      <xdr:rowOff>87312</xdr:rowOff>
    </xdr:from>
    <xdr:to>
      <xdr:col>1</xdr:col>
      <xdr:colOff>2840037</xdr:colOff>
      <xdr:row>4</xdr:row>
      <xdr:rowOff>185875</xdr:rowOff>
    </xdr:to>
    <xdr:sp macro="" textlink="">
      <xdr:nvSpPr>
        <xdr:cNvPr id="2" name="Text Box 3">
          <a:extLst>
            <a:ext uri="{FF2B5EF4-FFF2-40B4-BE49-F238E27FC236}">
              <a16:creationId xmlns:a16="http://schemas.microsoft.com/office/drawing/2014/main" id="{00000000-0008-0000-0E00-000002000000}"/>
            </a:ext>
          </a:extLst>
        </xdr:cNvPr>
        <xdr:cNvSpPr txBox="1">
          <a:spLocks noChangeArrowheads="1"/>
        </xdr:cNvSpPr>
      </xdr:nvSpPr>
      <xdr:spPr bwMode="auto">
        <a:xfrm>
          <a:off x="129165" y="333375"/>
          <a:ext cx="2909310" cy="701813"/>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7432" rIns="27432" bIns="0" anchor="t" upright="1"/>
        <a:lstStyle/>
        <a:p>
          <a:pPr algn="ctr" rtl="0">
            <a:defRPr sz="1000"/>
          </a:pPr>
          <a:r>
            <a:rPr lang="en-US" sz="1200" b="1" i="0" strike="noStrike">
              <a:solidFill>
                <a:srgbClr val="000000"/>
              </a:solidFill>
              <a:latin typeface="+mn-lt"/>
              <a:cs typeface="Times New Roman"/>
            </a:rPr>
            <a:t>STATE OF WASHINGTON</a:t>
          </a:r>
        </a:p>
        <a:p>
          <a:pPr algn="ctr" rtl="0">
            <a:defRPr sz="1000"/>
          </a:pPr>
          <a:r>
            <a:rPr lang="en-US" sz="1200" b="0" i="0" strike="noStrike">
              <a:solidFill>
                <a:srgbClr val="000000"/>
              </a:solidFill>
              <a:latin typeface="+mn-lt"/>
              <a:cs typeface="Arial"/>
            </a:rPr>
            <a:t>DDA - RESIDENTIAL SUPPORT  PROGRAMS</a:t>
          </a:r>
          <a:endParaRPr lang="en-US" sz="1200" b="1" i="0" strike="noStrike">
            <a:solidFill>
              <a:srgbClr val="000000"/>
            </a:solidFill>
            <a:latin typeface="+mn-lt"/>
            <a:cs typeface="Times New Roman"/>
          </a:endParaRPr>
        </a:p>
        <a:p>
          <a:pPr algn="ctr" rtl="0">
            <a:defRPr sz="1000"/>
          </a:pPr>
          <a:r>
            <a:rPr lang="en-US" sz="1200" b="1" i="0" strike="noStrike">
              <a:solidFill>
                <a:srgbClr val="000000"/>
              </a:solidFill>
              <a:latin typeface="+mn-lt"/>
              <a:cs typeface="Times New Roman"/>
            </a:rPr>
            <a:t>ISS</a:t>
          </a:r>
          <a:r>
            <a:rPr lang="en-US" sz="1200" b="1" i="0" strike="noStrike" baseline="0">
              <a:solidFill>
                <a:srgbClr val="000000"/>
              </a:solidFill>
              <a:latin typeface="+mn-lt"/>
              <a:cs typeface="Times New Roman"/>
            </a:rPr>
            <a:t> COST CENTER </a:t>
          </a:r>
          <a:r>
            <a:rPr lang="en-US" sz="1200" b="1" i="0" strike="noStrike">
              <a:solidFill>
                <a:srgbClr val="000000"/>
              </a:solidFill>
              <a:latin typeface="+mn-lt"/>
              <a:cs typeface="Times New Roman"/>
            </a:rPr>
            <a:t>SETTLEMENT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1.bin"/><Relationship Id="rId1" Type="http://schemas.openxmlformats.org/officeDocument/2006/relationships/hyperlink" Target="https://lawfilesext.leg.wa.gov/biennium/2023-24/Pdf/Bills/Session%20Laws/Senate/5950-S.SL.pdf?q=20240926125822" TargetMode="External"/><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hyperlink" Target="https://lawfilesext.leg.wa.gov/biennium/2023-24/Pdf/Bills/Session%20Laws/Senate/5950-S.SL.pdf?q=20240926125822" TargetMode="External"/><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3.bin"/><Relationship Id="rId1" Type="http://schemas.openxmlformats.org/officeDocument/2006/relationships/hyperlink" Target="https://lawfilesext.leg.wa.gov/biennium/2023-24/Pdf/Bills/Session%20Laws/Senate/5950-S.SL.pdf?q=20240926125822" TargetMode="External"/><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4.bin"/><Relationship Id="rId1" Type="http://schemas.openxmlformats.org/officeDocument/2006/relationships/hyperlink" Target="https://lawfilesext.leg.wa.gov/biennium/2023-24/Pdf/Bills/Session%20Laws/Senate/5950-S.SL.pdf?q=20240926125822" TargetMode="External"/><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tod.johnson@dshs.wa.gov" TargetMode="External"/><Relationship Id="rId2" Type="http://schemas.openxmlformats.org/officeDocument/2006/relationships/hyperlink" Target="mailto:tammy.paulk@dshs.wa.gov" TargetMode="External"/><Relationship Id="rId1" Type="http://schemas.openxmlformats.org/officeDocument/2006/relationships/hyperlink" Target="mailto:kenneth.callaghan@dshs.wa.gov" TargetMode="External"/><Relationship Id="rId6" Type="http://schemas.openxmlformats.org/officeDocument/2006/relationships/drawing" Target="../drawings/drawing1.xml"/><Relationship Id="rId5" Type="http://schemas.openxmlformats.org/officeDocument/2006/relationships/printerSettings" Target="../printerSettings/printerSettings6.bin"/><Relationship Id="rId4" Type="http://schemas.openxmlformats.org/officeDocument/2006/relationships/hyperlink" Target="mailto:michelle.andis@dshs.wa.gov"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2"/>
  <dimension ref="A1:S155"/>
  <sheetViews>
    <sheetView showGridLines="0" showRowColHeaders="0" topLeftCell="A124" workbookViewId="0">
      <selection activeCell="A37" sqref="A37"/>
    </sheetView>
  </sheetViews>
  <sheetFormatPr defaultColWidth="9.33203125" defaultRowHeight="12.75" x14ac:dyDescent="0.2"/>
  <cols>
    <col min="1" max="1" width="69" bestFit="1" customWidth="1"/>
    <col min="2" max="2" width="12.83203125" bestFit="1" customWidth="1"/>
    <col min="3" max="3" width="16.83203125" bestFit="1" customWidth="1"/>
    <col min="4" max="4" width="3.5" style="1" customWidth="1"/>
    <col min="5" max="5" width="13.6640625" style="1" customWidth="1"/>
    <col min="6" max="6" width="3" style="1" customWidth="1"/>
    <col min="7" max="7" width="5" style="1" bestFit="1" customWidth="1"/>
    <col min="8" max="9" width="4.83203125" style="1" customWidth="1"/>
    <col min="10" max="10" width="29" style="1" customWidth="1"/>
    <col min="11" max="11" width="3" style="1" customWidth="1"/>
    <col min="12" max="12" width="27.5" style="1" bestFit="1" customWidth="1"/>
    <col min="13" max="13" width="3" style="1" customWidth="1"/>
    <col min="14" max="14" width="29.33203125" style="1" customWidth="1"/>
    <col min="15" max="15" width="9.33203125" style="1"/>
    <col min="16" max="17" width="29.33203125" style="1" customWidth="1"/>
    <col min="18" max="18" width="9.33203125" style="1"/>
    <col min="19" max="19" width="71.1640625" style="1" bestFit="1" customWidth="1"/>
    <col min="20" max="16384" width="9.33203125" style="1"/>
  </cols>
  <sheetData>
    <row r="1" spans="1:19" ht="39" thickBot="1" x14ac:dyDescent="0.25">
      <c r="A1" s="662" t="s">
        <v>395</v>
      </c>
      <c r="B1" s="663" t="s">
        <v>394</v>
      </c>
      <c r="C1" s="664" t="s">
        <v>207</v>
      </c>
      <c r="E1" s="436" t="s">
        <v>473</v>
      </c>
      <c r="F1" s="364"/>
      <c r="G1" s="747" t="s">
        <v>70</v>
      </c>
      <c r="H1" s="748"/>
      <c r="I1" s="748"/>
      <c r="J1" s="749"/>
      <c r="L1" s="436" t="s">
        <v>222</v>
      </c>
      <c r="N1" s="634" t="s">
        <v>528</v>
      </c>
      <c r="O1" s="636" t="s">
        <v>578</v>
      </c>
      <c r="P1" s="634" t="s">
        <v>635</v>
      </c>
      <c r="Q1" s="634" t="s">
        <v>636</v>
      </c>
      <c r="S1" s="436" t="s">
        <v>785</v>
      </c>
    </row>
    <row r="2" spans="1:19" ht="12.75" customHeight="1" thickBot="1" x14ac:dyDescent="0.25">
      <c r="A2" s="665"/>
      <c r="B2" s="666"/>
      <c r="C2" s="667"/>
      <c r="E2" s="424"/>
      <c r="G2" s="433">
        <v>1</v>
      </c>
      <c r="H2" s="434" t="s">
        <v>217</v>
      </c>
      <c r="I2" s="434" t="s">
        <v>218</v>
      </c>
      <c r="J2" s="435" t="s">
        <v>219</v>
      </c>
      <c r="K2" s="2"/>
      <c r="L2" s="424"/>
      <c r="N2" s="635"/>
      <c r="P2" s="635"/>
      <c r="Q2" s="635"/>
      <c r="S2" s="422"/>
    </row>
    <row r="3" spans="1:19" ht="12.75" customHeight="1" x14ac:dyDescent="0.2">
      <c r="A3" s="668" t="s">
        <v>47</v>
      </c>
      <c r="B3" s="669">
        <v>111684901</v>
      </c>
      <c r="C3" s="668" t="s">
        <v>168</v>
      </c>
      <c r="E3" s="422" t="s">
        <v>244</v>
      </c>
      <c r="G3" s="430"/>
      <c r="H3" s="431"/>
      <c r="I3" s="431"/>
      <c r="J3" s="432"/>
      <c r="K3" s="2"/>
      <c r="L3" s="424" t="s">
        <v>260</v>
      </c>
      <c r="N3" s="422" t="s">
        <v>529</v>
      </c>
      <c r="P3" s="422" t="s">
        <v>637</v>
      </c>
      <c r="Q3" s="422" t="s">
        <v>167</v>
      </c>
      <c r="S3" s="422" t="s">
        <v>503</v>
      </c>
    </row>
    <row r="4" spans="1:19" ht="12.75" customHeight="1" thickBot="1" x14ac:dyDescent="0.25">
      <c r="A4" s="668" t="s">
        <v>607</v>
      </c>
      <c r="B4" s="669">
        <v>111320906</v>
      </c>
      <c r="C4" s="668" t="s">
        <v>168</v>
      </c>
      <c r="E4" s="423" t="s">
        <v>245</v>
      </c>
      <c r="G4" s="425" t="s">
        <v>34</v>
      </c>
      <c r="H4" s="414" t="s">
        <v>34</v>
      </c>
      <c r="I4" s="414" t="s">
        <v>34</v>
      </c>
      <c r="J4" s="426" t="s">
        <v>210</v>
      </c>
      <c r="L4" s="422" t="s">
        <v>259</v>
      </c>
      <c r="N4" s="422" t="s">
        <v>530</v>
      </c>
      <c r="P4" s="422" t="s">
        <v>638</v>
      </c>
      <c r="Q4" s="422" t="s">
        <v>168</v>
      </c>
      <c r="S4" s="422" t="s">
        <v>504</v>
      </c>
    </row>
    <row r="5" spans="1:19" ht="12.75" customHeight="1" thickBot="1" x14ac:dyDescent="0.25">
      <c r="A5" s="668" t="s">
        <v>521</v>
      </c>
      <c r="B5" s="669">
        <v>111901911</v>
      </c>
      <c r="C5" s="668" t="s">
        <v>168</v>
      </c>
      <c r="G5" s="425" t="s">
        <v>35</v>
      </c>
      <c r="H5" s="414" t="s">
        <v>35</v>
      </c>
      <c r="I5" s="414" t="s">
        <v>35</v>
      </c>
      <c r="J5" s="426" t="s">
        <v>389</v>
      </c>
      <c r="L5" s="423" t="s">
        <v>306</v>
      </c>
      <c r="N5" s="422" t="s">
        <v>531</v>
      </c>
      <c r="P5" s="422" t="s">
        <v>639</v>
      </c>
      <c r="Q5" s="422" t="s">
        <v>168</v>
      </c>
      <c r="S5" s="422" t="s">
        <v>505</v>
      </c>
    </row>
    <row r="6" spans="1:19" ht="12.75" customHeight="1" thickBot="1" x14ac:dyDescent="0.25">
      <c r="A6" s="668" t="s">
        <v>608</v>
      </c>
      <c r="B6" s="669">
        <v>111901903</v>
      </c>
      <c r="C6" s="668" t="s">
        <v>172</v>
      </c>
      <c r="G6" s="427"/>
      <c r="H6" s="428"/>
      <c r="I6" s="428"/>
      <c r="J6" s="429" t="s">
        <v>211</v>
      </c>
      <c r="N6" s="422" t="s">
        <v>532</v>
      </c>
      <c r="P6" s="422" t="s">
        <v>640</v>
      </c>
      <c r="Q6" s="422" t="s">
        <v>168</v>
      </c>
      <c r="S6" s="423" t="s">
        <v>506</v>
      </c>
    </row>
    <row r="7" spans="1:19" x14ac:dyDescent="0.2">
      <c r="A7" s="668" t="s">
        <v>372</v>
      </c>
      <c r="B7" s="669">
        <v>111901906</v>
      </c>
      <c r="C7" s="668" t="s">
        <v>168</v>
      </c>
      <c r="N7" s="422" t="s">
        <v>533</v>
      </c>
      <c r="P7" s="422" t="s">
        <v>641</v>
      </c>
      <c r="Q7" s="422" t="s">
        <v>167</v>
      </c>
    </row>
    <row r="8" spans="1:19" x14ac:dyDescent="0.2">
      <c r="A8" s="668" t="s">
        <v>106</v>
      </c>
      <c r="B8" s="669">
        <v>111426502</v>
      </c>
      <c r="C8" s="668" t="s">
        <v>168</v>
      </c>
      <c r="N8" s="422" t="s">
        <v>534</v>
      </c>
      <c r="P8" s="422" t="s">
        <v>169</v>
      </c>
      <c r="Q8" s="422" t="s">
        <v>168</v>
      </c>
    </row>
    <row r="9" spans="1:19" x14ac:dyDescent="0.2">
      <c r="A9" s="668" t="s">
        <v>134</v>
      </c>
      <c r="B9" s="669">
        <v>111705601</v>
      </c>
      <c r="C9" s="668" t="s">
        <v>168</v>
      </c>
      <c r="N9" s="422" t="s">
        <v>535</v>
      </c>
      <c r="P9" s="422" t="s">
        <v>642</v>
      </c>
      <c r="Q9" s="422" t="s">
        <v>167</v>
      </c>
    </row>
    <row r="10" spans="1:19" x14ac:dyDescent="0.2">
      <c r="A10" s="668" t="s">
        <v>698</v>
      </c>
      <c r="B10" s="669">
        <v>226843401</v>
      </c>
      <c r="C10" s="668" t="s">
        <v>168</v>
      </c>
      <c r="N10" s="422" t="s">
        <v>536</v>
      </c>
      <c r="P10" s="422" t="s">
        <v>643</v>
      </c>
      <c r="Q10" s="422" t="s">
        <v>168</v>
      </c>
    </row>
    <row r="11" spans="1:19" x14ac:dyDescent="0.2">
      <c r="A11" s="668" t="s">
        <v>44</v>
      </c>
      <c r="B11" s="669">
        <v>111425301</v>
      </c>
      <c r="C11" s="668" t="s">
        <v>168</v>
      </c>
      <c r="N11" s="422" t="s">
        <v>537</v>
      </c>
      <c r="P11" s="422" t="s">
        <v>644</v>
      </c>
      <c r="Q11" s="422" t="s">
        <v>168</v>
      </c>
    </row>
    <row r="12" spans="1:19" x14ac:dyDescent="0.2">
      <c r="A12" s="668" t="s">
        <v>135</v>
      </c>
      <c r="B12" s="669">
        <v>111530102</v>
      </c>
      <c r="C12" s="668" t="s">
        <v>168</v>
      </c>
      <c r="N12" s="422" t="s">
        <v>538</v>
      </c>
      <c r="P12" s="422" t="s">
        <v>645</v>
      </c>
      <c r="Q12" s="422" t="s">
        <v>167</v>
      </c>
    </row>
    <row r="13" spans="1:19" x14ac:dyDescent="0.2">
      <c r="A13" s="668" t="s">
        <v>136</v>
      </c>
      <c r="B13" s="669">
        <v>111913801</v>
      </c>
      <c r="C13" s="668" t="s">
        <v>167</v>
      </c>
      <c r="N13" s="422" t="s">
        <v>539</v>
      </c>
      <c r="P13" s="422" t="s">
        <v>646</v>
      </c>
      <c r="Q13" s="422" t="s">
        <v>168</v>
      </c>
    </row>
    <row r="14" spans="1:19" x14ac:dyDescent="0.2">
      <c r="A14" s="668" t="s">
        <v>45</v>
      </c>
      <c r="B14" s="669">
        <v>111621401</v>
      </c>
      <c r="C14" s="668" t="s">
        <v>168</v>
      </c>
      <c r="N14" s="422" t="s">
        <v>540</v>
      </c>
      <c r="P14" s="422" t="s">
        <v>647</v>
      </c>
      <c r="Q14" s="422" t="s">
        <v>167</v>
      </c>
    </row>
    <row r="15" spans="1:19" x14ac:dyDescent="0.2">
      <c r="A15" s="668" t="s">
        <v>373</v>
      </c>
      <c r="B15" s="669">
        <v>111322002</v>
      </c>
      <c r="C15" s="668" t="s">
        <v>168</v>
      </c>
      <c r="N15" s="422" t="s">
        <v>541</v>
      </c>
      <c r="P15" s="422" t="s">
        <v>648</v>
      </c>
      <c r="Q15" s="422" t="s">
        <v>167</v>
      </c>
    </row>
    <row r="16" spans="1:19" x14ac:dyDescent="0.2">
      <c r="A16" s="668" t="s">
        <v>400</v>
      </c>
      <c r="B16" s="669">
        <v>212120601</v>
      </c>
      <c r="C16" s="668" t="s">
        <v>168</v>
      </c>
      <c r="N16" s="422" t="s">
        <v>542</v>
      </c>
      <c r="P16" s="422" t="s">
        <v>649</v>
      </c>
      <c r="Q16" s="422" t="s">
        <v>167</v>
      </c>
    </row>
    <row r="17" spans="1:17" x14ac:dyDescent="0.2">
      <c r="A17" s="668" t="s">
        <v>610</v>
      </c>
      <c r="B17" s="669">
        <v>200012501</v>
      </c>
      <c r="C17" s="668" t="s">
        <v>167</v>
      </c>
      <c r="N17" s="422" t="s">
        <v>543</v>
      </c>
      <c r="P17" s="422" t="s">
        <v>650</v>
      </c>
      <c r="Q17" s="422" t="s">
        <v>168</v>
      </c>
    </row>
    <row r="18" spans="1:17" x14ac:dyDescent="0.2">
      <c r="A18" s="668" t="s">
        <v>609</v>
      </c>
      <c r="B18" s="669">
        <v>207150604</v>
      </c>
      <c r="C18" s="668" t="s">
        <v>168</v>
      </c>
      <c r="N18" s="422" t="s">
        <v>544</v>
      </c>
      <c r="P18" s="422" t="s">
        <v>651</v>
      </c>
      <c r="Q18" s="422" t="s">
        <v>167</v>
      </c>
    </row>
    <row r="19" spans="1:17" x14ac:dyDescent="0.2">
      <c r="A19" s="668" t="s">
        <v>401</v>
      </c>
      <c r="B19" s="669">
        <v>213504001</v>
      </c>
      <c r="C19" s="668" t="s">
        <v>168</v>
      </c>
      <c r="N19" s="422" t="s">
        <v>545</v>
      </c>
      <c r="P19" s="422" t="s">
        <v>652</v>
      </c>
      <c r="Q19" s="422" t="s">
        <v>170</v>
      </c>
    </row>
    <row r="20" spans="1:17" x14ac:dyDescent="0.2">
      <c r="A20" s="668" t="s">
        <v>802</v>
      </c>
      <c r="B20" s="669">
        <v>229163201</v>
      </c>
      <c r="C20" s="668" t="s">
        <v>168</v>
      </c>
      <c r="N20" s="422" t="s">
        <v>546</v>
      </c>
      <c r="P20" s="422" t="s">
        <v>653</v>
      </c>
      <c r="Q20" s="422" t="s">
        <v>168</v>
      </c>
    </row>
    <row r="21" spans="1:17" x14ac:dyDescent="0.2">
      <c r="A21" s="668" t="s">
        <v>702</v>
      </c>
      <c r="B21" s="669">
        <v>228115201</v>
      </c>
      <c r="C21" s="668" t="s">
        <v>168</v>
      </c>
      <c r="N21" s="422" t="s">
        <v>547</v>
      </c>
      <c r="P21" s="422" t="s">
        <v>654</v>
      </c>
      <c r="Q21" s="422" t="s">
        <v>167</v>
      </c>
    </row>
    <row r="22" spans="1:17" x14ac:dyDescent="0.2">
      <c r="A22" s="668" t="s">
        <v>137</v>
      </c>
      <c r="B22" s="669">
        <v>111686001</v>
      </c>
      <c r="C22" s="668" t="s">
        <v>168</v>
      </c>
      <c r="N22" s="422" t="s">
        <v>548</v>
      </c>
      <c r="P22" s="422" t="s">
        <v>655</v>
      </c>
      <c r="Q22" s="422" t="s">
        <v>167</v>
      </c>
    </row>
    <row r="23" spans="1:17" x14ac:dyDescent="0.2">
      <c r="A23" s="668" t="s">
        <v>594</v>
      </c>
      <c r="B23" s="669">
        <v>111988203</v>
      </c>
      <c r="C23" s="668" t="s">
        <v>167</v>
      </c>
      <c r="N23" s="422" t="s">
        <v>549</v>
      </c>
      <c r="P23" s="422" t="s">
        <v>656</v>
      </c>
      <c r="Q23" s="422" t="s">
        <v>167</v>
      </c>
    </row>
    <row r="24" spans="1:17" x14ac:dyDescent="0.2">
      <c r="A24" s="668" t="s">
        <v>46</v>
      </c>
      <c r="B24" s="669">
        <v>111762501</v>
      </c>
      <c r="C24" s="668" t="s">
        <v>168</v>
      </c>
      <c r="N24" s="422" t="s">
        <v>550</v>
      </c>
      <c r="P24" s="422" t="s">
        <v>657</v>
      </c>
      <c r="Q24" s="422" t="s">
        <v>167</v>
      </c>
    </row>
    <row r="25" spans="1:17" x14ac:dyDescent="0.2">
      <c r="A25" s="668" t="s">
        <v>138</v>
      </c>
      <c r="B25" s="669">
        <v>111777301</v>
      </c>
      <c r="C25" s="668" t="s">
        <v>168</v>
      </c>
      <c r="N25" s="422" t="s">
        <v>551</v>
      </c>
      <c r="P25" s="422" t="s">
        <v>658</v>
      </c>
      <c r="Q25" s="422" t="s">
        <v>168</v>
      </c>
    </row>
    <row r="26" spans="1:17" x14ac:dyDescent="0.2">
      <c r="A26" s="668" t="s">
        <v>700</v>
      </c>
      <c r="B26" s="669">
        <v>111328901</v>
      </c>
      <c r="C26" s="668" t="s">
        <v>168</v>
      </c>
      <c r="N26" s="422" t="s">
        <v>552</v>
      </c>
      <c r="P26" s="422" t="s">
        <v>659</v>
      </c>
      <c r="Q26" s="422" t="s">
        <v>167</v>
      </c>
    </row>
    <row r="27" spans="1:17" x14ac:dyDescent="0.2">
      <c r="A27" s="668" t="s">
        <v>139</v>
      </c>
      <c r="B27" s="669">
        <v>111707401</v>
      </c>
      <c r="C27" s="668" t="s">
        <v>168</v>
      </c>
      <c r="N27" s="422" t="s">
        <v>553</v>
      </c>
      <c r="P27" s="422" t="s">
        <v>561</v>
      </c>
      <c r="Q27" s="422" t="s">
        <v>167</v>
      </c>
    </row>
    <row r="28" spans="1:17" x14ac:dyDescent="0.2">
      <c r="A28" s="668" t="s">
        <v>686</v>
      </c>
      <c r="B28" s="669">
        <v>226213201</v>
      </c>
      <c r="C28" s="668" t="s">
        <v>168</v>
      </c>
      <c r="N28" s="422" t="s">
        <v>554</v>
      </c>
      <c r="P28" s="422" t="s">
        <v>660</v>
      </c>
      <c r="Q28" s="422" t="s">
        <v>167</v>
      </c>
    </row>
    <row r="29" spans="1:17" x14ac:dyDescent="0.2">
      <c r="A29" s="668" t="s">
        <v>611</v>
      </c>
      <c r="B29" s="669">
        <v>111968514</v>
      </c>
      <c r="C29" s="668" t="s">
        <v>168</v>
      </c>
      <c r="N29" s="422" t="s">
        <v>555</v>
      </c>
      <c r="P29" s="422" t="s">
        <v>171</v>
      </c>
      <c r="Q29" s="422" t="s">
        <v>168</v>
      </c>
    </row>
    <row r="30" spans="1:17" x14ac:dyDescent="0.2">
      <c r="A30" s="668" t="s">
        <v>612</v>
      </c>
      <c r="B30" s="669">
        <v>111805707</v>
      </c>
      <c r="C30" s="668" t="s">
        <v>168</v>
      </c>
      <c r="N30" s="422" t="s">
        <v>556</v>
      </c>
      <c r="P30" s="422" t="s">
        <v>661</v>
      </c>
      <c r="Q30" s="422" t="s">
        <v>167</v>
      </c>
    </row>
    <row r="31" spans="1:17" x14ac:dyDescent="0.2">
      <c r="A31" s="668" t="s">
        <v>613</v>
      </c>
      <c r="B31" s="669">
        <v>111514404</v>
      </c>
      <c r="C31" s="668" t="s">
        <v>167</v>
      </c>
      <c r="N31" s="422" t="s">
        <v>557</v>
      </c>
      <c r="P31" s="422" t="s">
        <v>662</v>
      </c>
      <c r="Q31" s="422" t="s">
        <v>168</v>
      </c>
    </row>
    <row r="32" spans="1:17" x14ac:dyDescent="0.2">
      <c r="A32" s="668" t="s">
        <v>697</v>
      </c>
      <c r="B32" s="669">
        <v>225313001</v>
      </c>
      <c r="C32" s="668" t="s">
        <v>168</v>
      </c>
      <c r="N32" s="422" t="s">
        <v>558</v>
      </c>
      <c r="P32" s="422" t="s">
        <v>663</v>
      </c>
      <c r="Q32" s="422" t="s">
        <v>167</v>
      </c>
    </row>
    <row r="33" spans="1:17" x14ac:dyDescent="0.2">
      <c r="A33" s="668" t="s">
        <v>614</v>
      </c>
      <c r="B33" s="669">
        <v>111901909</v>
      </c>
      <c r="C33" s="668" t="s">
        <v>167</v>
      </c>
      <c r="N33" s="422" t="s">
        <v>559</v>
      </c>
      <c r="P33" s="422" t="s">
        <v>664</v>
      </c>
      <c r="Q33" s="422" t="s">
        <v>168</v>
      </c>
    </row>
    <row r="34" spans="1:17" x14ac:dyDescent="0.2">
      <c r="A34" s="668" t="s">
        <v>374</v>
      </c>
      <c r="B34" s="669">
        <v>111901901</v>
      </c>
      <c r="C34" s="668" t="s">
        <v>168</v>
      </c>
      <c r="N34" s="422" t="s">
        <v>560</v>
      </c>
      <c r="P34" s="422" t="s">
        <v>665</v>
      </c>
      <c r="Q34" s="422" t="s">
        <v>168</v>
      </c>
    </row>
    <row r="35" spans="1:17" x14ac:dyDescent="0.2">
      <c r="A35" s="668" t="s">
        <v>375</v>
      </c>
      <c r="B35" s="669">
        <v>111901907</v>
      </c>
      <c r="C35" s="668" t="s">
        <v>168</v>
      </c>
      <c r="N35" s="422" t="s">
        <v>561</v>
      </c>
      <c r="P35" s="422" t="s">
        <v>666</v>
      </c>
      <c r="Q35" s="422" t="s">
        <v>167</v>
      </c>
    </row>
    <row r="36" spans="1:17" x14ac:dyDescent="0.2">
      <c r="A36" s="668" t="s">
        <v>380</v>
      </c>
      <c r="B36" s="669">
        <v>111962202</v>
      </c>
      <c r="C36" s="668" t="s">
        <v>168</v>
      </c>
      <c r="N36" s="422" t="s">
        <v>562</v>
      </c>
      <c r="P36" s="422" t="s">
        <v>390</v>
      </c>
      <c r="Q36" s="422" t="s">
        <v>168</v>
      </c>
    </row>
    <row r="37" spans="1:17" x14ac:dyDescent="0.2">
      <c r="A37" s="668" t="s">
        <v>744</v>
      </c>
      <c r="B37" s="669">
        <v>227117901</v>
      </c>
      <c r="C37" s="668" t="s">
        <v>168</v>
      </c>
      <c r="N37" s="422" t="s">
        <v>563</v>
      </c>
      <c r="P37" s="422" t="s">
        <v>667</v>
      </c>
      <c r="Q37" s="422" t="s">
        <v>167</v>
      </c>
    </row>
    <row r="38" spans="1:17" x14ac:dyDescent="0.2">
      <c r="A38" s="668" t="s">
        <v>140</v>
      </c>
      <c r="B38" s="669">
        <v>111449601</v>
      </c>
      <c r="C38" s="668" t="s">
        <v>167</v>
      </c>
      <c r="N38" s="422" t="s">
        <v>564</v>
      </c>
      <c r="P38" s="422" t="s">
        <v>668</v>
      </c>
      <c r="Q38" s="422" t="s">
        <v>167</v>
      </c>
    </row>
    <row r="39" spans="1:17" x14ac:dyDescent="0.2">
      <c r="A39" s="668" t="s">
        <v>627</v>
      </c>
      <c r="B39" s="669">
        <v>225055701</v>
      </c>
      <c r="C39" s="668" t="s">
        <v>172</v>
      </c>
      <c r="N39" s="422" t="s">
        <v>565</v>
      </c>
      <c r="P39" s="422" t="s">
        <v>669</v>
      </c>
      <c r="Q39" s="422" t="s">
        <v>168</v>
      </c>
    </row>
    <row r="40" spans="1:17" x14ac:dyDescent="0.2">
      <c r="A40" s="668" t="s">
        <v>48</v>
      </c>
      <c r="B40" s="669">
        <v>111688701</v>
      </c>
      <c r="C40" s="668" t="s">
        <v>167</v>
      </c>
      <c r="N40" s="422" t="s">
        <v>566</v>
      </c>
      <c r="P40" s="422" t="s">
        <v>670</v>
      </c>
      <c r="Q40" s="422" t="s">
        <v>167</v>
      </c>
    </row>
    <row r="41" spans="1:17" x14ac:dyDescent="0.2">
      <c r="A41" s="668" t="s">
        <v>615</v>
      </c>
      <c r="B41" s="669">
        <v>111688702</v>
      </c>
      <c r="C41" s="668" t="s">
        <v>168</v>
      </c>
      <c r="N41" s="422" t="s">
        <v>568</v>
      </c>
      <c r="P41" s="422" t="s">
        <v>671</v>
      </c>
      <c r="Q41" s="422" t="s">
        <v>168</v>
      </c>
    </row>
    <row r="42" spans="1:17" x14ac:dyDescent="0.2">
      <c r="A42" s="668" t="s">
        <v>376</v>
      </c>
      <c r="B42" s="669">
        <v>209862801</v>
      </c>
      <c r="C42" s="668" t="s">
        <v>168</v>
      </c>
      <c r="N42" s="422" t="s">
        <v>569</v>
      </c>
      <c r="P42" s="422"/>
      <c r="Q42" s="422"/>
    </row>
    <row r="43" spans="1:17" x14ac:dyDescent="0.2">
      <c r="A43" s="668" t="s">
        <v>616</v>
      </c>
      <c r="B43" s="669">
        <v>209862802</v>
      </c>
      <c r="C43" s="668" t="s">
        <v>168</v>
      </c>
      <c r="N43" s="422" t="s">
        <v>570</v>
      </c>
      <c r="P43" s="422"/>
      <c r="Q43" s="422"/>
    </row>
    <row r="44" spans="1:17" x14ac:dyDescent="0.2">
      <c r="A44" s="668" t="s">
        <v>617</v>
      </c>
      <c r="B44" s="669">
        <v>209862803</v>
      </c>
      <c r="C44" s="668" t="s">
        <v>168</v>
      </c>
      <c r="N44" s="422" t="s">
        <v>571</v>
      </c>
      <c r="P44" s="422"/>
      <c r="Q44" s="422"/>
    </row>
    <row r="45" spans="1:17" x14ac:dyDescent="0.2">
      <c r="A45" s="668" t="s">
        <v>107</v>
      </c>
      <c r="B45" s="669">
        <v>111872501</v>
      </c>
      <c r="C45" s="668" t="s">
        <v>168</v>
      </c>
      <c r="N45" s="422" t="s">
        <v>572</v>
      </c>
      <c r="P45" s="422"/>
      <c r="Q45" s="422"/>
    </row>
    <row r="46" spans="1:17" x14ac:dyDescent="0.2">
      <c r="A46" s="668" t="s">
        <v>108</v>
      </c>
      <c r="B46" s="669">
        <v>111777901</v>
      </c>
      <c r="C46" s="668" t="s">
        <v>167</v>
      </c>
      <c r="N46" s="422" t="s">
        <v>573</v>
      </c>
      <c r="P46" s="422"/>
      <c r="Q46" s="422"/>
    </row>
    <row r="47" spans="1:17" x14ac:dyDescent="0.2">
      <c r="A47" s="668" t="s">
        <v>141</v>
      </c>
      <c r="B47" s="669">
        <v>111675101</v>
      </c>
      <c r="C47" s="668" t="s">
        <v>168</v>
      </c>
      <c r="N47" s="422" t="s">
        <v>567</v>
      </c>
      <c r="P47" s="422"/>
      <c r="Q47" s="422"/>
    </row>
    <row r="48" spans="1:17" x14ac:dyDescent="0.2">
      <c r="A48" s="668" t="s">
        <v>49</v>
      </c>
      <c r="B48" s="669">
        <v>111961601</v>
      </c>
      <c r="C48" s="668" t="s">
        <v>168</v>
      </c>
      <c r="N48" s="422" t="s">
        <v>574</v>
      </c>
      <c r="P48" s="422"/>
      <c r="Q48" s="422"/>
    </row>
    <row r="49" spans="1:19" x14ac:dyDescent="0.2">
      <c r="A49" s="668" t="s">
        <v>166</v>
      </c>
      <c r="B49" s="669">
        <v>111320902</v>
      </c>
      <c r="C49" s="668" t="s">
        <v>168</v>
      </c>
      <c r="N49" s="422" t="s">
        <v>575</v>
      </c>
      <c r="P49" s="422"/>
      <c r="Q49" s="422"/>
    </row>
    <row r="50" spans="1:19" x14ac:dyDescent="0.2">
      <c r="A50" s="668" t="s">
        <v>618</v>
      </c>
      <c r="B50" s="669">
        <v>111901908</v>
      </c>
      <c r="C50" s="668" t="s">
        <v>168</v>
      </c>
      <c r="N50" s="422" t="s">
        <v>576</v>
      </c>
      <c r="P50" s="422"/>
      <c r="Q50" s="422"/>
    </row>
    <row r="51" spans="1:19" x14ac:dyDescent="0.2">
      <c r="A51" s="668" t="s">
        <v>381</v>
      </c>
      <c r="B51" s="669">
        <v>101955202</v>
      </c>
      <c r="C51" s="668" t="s">
        <v>168</v>
      </c>
      <c r="N51" s="422" t="s">
        <v>577</v>
      </c>
      <c r="P51" s="422"/>
      <c r="Q51" s="422"/>
    </row>
    <row r="52" spans="1:19" ht="13.5" thickBot="1" x14ac:dyDescent="0.25">
      <c r="A52" s="668" t="s">
        <v>111</v>
      </c>
      <c r="B52" s="669">
        <v>111724102</v>
      </c>
      <c r="C52" s="668" t="s">
        <v>168</v>
      </c>
      <c r="N52" s="423"/>
      <c r="P52" s="423"/>
      <c r="Q52" s="423"/>
    </row>
    <row r="53" spans="1:19" x14ac:dyDescent="0.2">
      <c r="A53" s="668" t="s">
        <v>596</v>
      </c>
      <c r="B53" s="669">
        <v>111414307</v>
      </c>
      <c r="C53" s="668" t="s">
        <v>168</v>
      </c>
    </row>
    <row r="54" spans="1:19" x14ac:dyDescent="0.2">
      <c r="A54" s="668" t="s">
        <v>50</v>
      </c>
      <c r="B54" s="669">
        <v>111690301</v>
      </c>
      <c r="C54" s="668" t="s">
        <v>168</v>
      </c>
    </row>
    <row r="55" spans="1:19" x14ac:dyDescent="0.2">
      <c r="A55" s="668" t="s">
        <v>142</v>
      </c>
      <c r="B55" s="669">
        <v>111765001</v>
      </c>
      <c r="C55" s="668" t="s">
        <v>168</v>
      </c>
    </row>
    <row r="56" spans="1:19" x14ac:dyDescent="0.2">
      <c r="A56" s="668" t="s">
        <v>619</v>
      </c>
      <c r="B56" s="669">
        <v>225148901</v>
      </c>
      <c r="C56" s="668" t="s">
        <v>168</v>
      </c>
    </row>
    <row r="57" spans="1:19" x14ac:dyDescent="0.2">
      <c r="A57" s="668" t="s">
        <v>143</v>
      </c>
      <c r="B57" s="669">
        <v>111959501</v>
      </c>
      <c r="C57" s="668" t="s">
        <v>168</v>
      </c>
    </row>
    <row r="58" spans="1:19" x14ac:dyDescent="0.2">
      <c r="A58" s="668" t="s">
        <v>51</v>
      </c>
      <c r="B58" s="669">
        <v>111321203</v>
      </c>
      <c r="C58" s="668" t="s">
        <v>168</v>
      </c>
    </row>
    <row r="59" spans="1:19" x14ac:dyDescent="0.2">
      <c r="A59" s="668" t="s">
        <v>52</v>
      </c>
      <c r="B59" s="669">
        <v>111681901</v>
      </c>
      <c r="C59" s="668" t="s">
        <v>168</v>
      </c>
    </row>
    <row r="60" spans="1:19" x14ac:dyDescent="0.2">
      <c r="A60" s="668" t="s">
        <v>461</v>
      </c>
      <c r="B60" s="669">
        <v>111968512</v>
      </c>
      <c r="C60" s="668" t="s">
        <v>168</v>
      </c>
    </row>
    <row r="61" spans="1:19" x14ac:dyDescent="0.2">
      <c r="A61" s="668" t="s">
        <v>620</v>
      </c>
      <c r="B61" s="669">
        <v>111805705</v>
      </c>
      <c r="C61" s="668" t="s">
        <v>168</v>
      </c>
    </row>
    <row r="62" spans="1:19" x14ac:dyDescent="0.2">
      <c r="A62" s="668" t="s">
        <v>595</v>
      </c>
      <c r="B62" s="669">
        <v>111513304</v>
      </c>
      <c r="C62" s="668" t="s">
        <v>168</v>
      </c>
    </row>
    <row r="63" spans="1:19" x14ac:dyDescent="0.2">
      <c r="A63" s="668" t="s">
        <v>53</v>
      </c>
      <c r="B63" s="669">
        <v>111518901</v>
      </c>
      <c r="C63" s="668" t="s">
        <v>168</v>
      </c>
    </row>
    <row r="64" spans="1:19" customFormat="1" x14ac:dyDescent="0.2">
      <c r="A64" s="668" t="s">
        <v>144</v>
      </c>
      <c r="B64" s="669">
        <v>111830201</v>
      </c>
      <c r="C64" s="668" t="s">
        <v>168</v>
      </c>
      <c r="L64" s="1"/>
      <c r="N64" s="1"/>
      <c r="P64" s="1"/>
      <c r="Q64" s="1"/>
      <c r="S64" s="1"/>
    </row>
    <row r="65" spans="1:19" x14ac:dyDescent="0.2">
      <c r="A65" s="668" t="s">
        <v>145</v>
      </c>
      <c r="B65" s="669">
        <v>112034301</v>
      </c>
      <c r="C65" s="668" t="s">
        <v>168</v>
      </c>
      <c r="L65"/>
      <c r="S65"/>
    </row>
    <row r="66" spans="1:19" x14ac:dyDescent="0.2">
      <c r="A66" s="668" t="s">
        <v>146</v>
      </c>
      <c r="B66" s="669">
        <v>203434610</v>
      </c>
      <c r="C66" s="668" t="s">
        <v>168</v>
      </c>
      <c r="N66"/>
      <c r="P66"/>
      <c r="Q66"/>
    </row>
    <row r="67" spans="1:19" x14ac:dyDescent="0.2">
      <c r="A67" s="668" t="s">
        <v>54</v>
      </c>
      <c r="B67" s="669">
        <v>111938301</v>
      </c>
      <c r="C67" s="668" t="s">
        <v>168</v>
      </c>
    </row>
    <row r="68" spans="1:19" x14ac:dyDescent="0.2">
      <c r="A68" s="668" t="s">
        <v>147</v>
      </c>
      <c r="B68" s="669">
        <v>200494106</v>
      </c>
      <c r="C68" s="668" t="s">
        <v>168</v>
      </c>
    </row>
    <row r="69" spans="1:19" x14ac:dyDescent="0.2">
      <c r="A69" s="668" t="s">
        <v>626</v>
      </c>
      <c r="B69" s="669">
        <v>223341901</v>
      </c>
      <c r="C69" s="668" t="s">
        <v>168</v>
      </c>
    </row>
    <row r="70" spans="1:19" x14ac:dyDescent="0.2">
      <c r="A70" s="668" t="s">
        <v>55</v>
      </c>
      <c r="B70" s="669">
        <v>111320901</v>
      </c>
      <c r="C70" s="668" t="s">
        <v>170</v>
      </c>
    </row>
    <row r="71" spans="1:19" x14ac:dyDescent="0.2">
      <c r="A71" s="668" t="s">
        <v>148</v>
      </c>
      <c r="B71" s="669">
        <v>111901902</v>
      </c>
      <c r="C71" s="668" t="s">
        <v>170</v>
      </c>
    </row>
    <row r="72" spans="1:19" x14ac:dyDescent="0.2">
      <c r="A72" s="668" t="s">
        <v>112</v>
      </c>
      <c r="B72" s="669">
        <v>112013701</v>
      </c>
      <c r="C72" s="668" t="s">
        <v>170</v>
      </c>
    </row>
    <row r="73" spans="1:19" x14ac:dyDescent="0.2">
      <c r="A73" s="668" t="s">
        <v>621</v>
      </c>
      <c r="B73" s="669">
        <v>111415001</v>
      </c>
      <c r="C73" s="668" t="s">
        <v>170</v>
      </c>
    </row>
    <row r="74" spans="1:19" x14ac:dyDescent="0.2">
      <c r="A74" s="668" t="s">
        <v>745</v>
      </c>
      <c r="B74" s="669">
        <v>111621301</v>
      </c>
      <c r="C74" s="668" t="s">
        <v>170</v>
      </c>
    </row>
    <row r="75" spans="1:19" x14ac:dyDescent="0.2">
      <c r="A75" s="668" t="s">
        <v>149</v>
      </c>
      <c r="B75" s="669">
        <v>101955201</v>
      </c>
      <c r="C75" s="668" t="s">
        <v>170</v>
      </c>
    </row>
    <row r="76" spans="1:19" x14ac:dyDescent="0.2">
      <c r="A76" s="668" t="s">
        <v>119</v>
      </c>
      <c r="B76" s="669">
        <v>111875001</v>
      </c>
      <c r="C76" s="668" t="s">
        <v>170</v>
      </c>
    </row>
    <row r="77" spans="1:19" x14ac:dyDescent="0.2">
      <c r="A77" s="668" t="s">
        <v>687</v>
      </c>
      <c r="B77" s="669">
        <v>111805709</v>
      </c>
      <c r="C77" s="668" t="s">
        <v>170</v>
      </c>
    </row>
    <row r="78" spans="1:19" x14ac:dyDescent="0.2">
      <c r="A78" s="668" t="s">
        <v>746</v>
      </c>
      <c r="B78" s="669">
        <v>223738501</v>
      </c>
      <c r="C78" s="668" t="s">
        <v>170</v>
      </c>
    </row>
    <row r="79" spans="1:19" x14ac:dyDescent="0.2">
      <c r="A79" s="668" t="s">
        <v>56</v>
      </c>
      <c r="B79" s="669">
        <v>111425302</v>
      </c>
      <c r="C79" s="668" t="s">
        <v>170</v>
      </c>
    </row>
    <row r="80" spans="1:19" x14ac:dyDescent="0.2">
      <c r="A80" s="668" t="s">
        <v>57</v>
      </c>
      <c r="B80" s="669">
        <v>111962201</v>
      </c>
      <c r="C80" s="668" t="s">
        <v>170</v>
      </c>
    </row>
    <row r="81" spans="1:3" x14ac:dyDescent="0.2">
      <c r="A81" s="668" t="s">
        <v>462</v>
      </c>
      <c r="B81" s="669">
        <v>111992801</v>
      </c>
      <c r="C81" s="668" t="s">
        <v>170</v>
      </c>
    </row>
    <row r="82" spans="1:3" x14ac:dyDescent="0.2">
      <c r="A82" s="668" t="s">
        <v>118</v>
      </c>
      <c r="B82" s="669">
        <v>111405501</v>
      </c>
      <c r="C82" s="668" t="s">
        <v>170</v>
      </c>
    </row>
    <row r="83" spans="1:3" x14ac:dyDescent="0.2">
      <c r="A83" s="668" t="s">
        <v>117</v>
      </c>
      <c r="B83" s="669">
        <v>111913301</v>
      </c>
      <c r="C83" s="668" t="s">
        <v>170</v>
      </c>
    </row>
    <row r="84" spans="1:3" x14ac:dyDescent="0.2">
      <c r="A84" s="668" t="s">
        <v>382</v>
      </c>
      <c r="B84" s="669">
        <v>208173701</v>
      </c>
      <c r="C84" s="668" t="s">
        <v>170</v>
      </c>
    </row>
    <row r="85" spans="1:3" x14ac:dyDescent="0.2">
      <c r="A85" s="668" t="s">
        <v>399</v>
      </c>
      <c r="B85" s="669">
        <v>111736003</v>
      </c>
      <c r="C85" s="668" t="s">
        <v>170</v>
      </c>
    </row>
    <row r="86" spans="1:3" x14ac:dyDescent="0.2">
      <c r="A86" s="668" t="s">
        <v>500</v>
      </c>
      <c r="B86" s="669">
        <v>217522701</v>
      </c>
      <c r="C86" s="668" t="s">
        <v>170</v>
      </c>
    </row>
    <row r="87" spans="1:3" x14ac:dyDescent="0.2">
      <c r="A87" s="668" t="s">
        <v>58</v>
      </c>
      <c r="B87" s="669">
        <v>111568401</v>
      </c>
      <c r="C87" s="668" t="s">
        <v>170</v>
      </c>
    </row>
    <row r="88" spans="1:3" x14ac:dyDescent="0.2">
      <c r="A88" s="668" t="s">
        <v>59</v>
      </c>
      <c r="B88" s="669">
        <v>111789002</v>
      </c>
      <c r="C88" s="668" t="s">
        <v>170</v>
      </c>
    </row>
    <row r="89" spans="1:3" x14ac:dyDescent="0.2">
      <c r="A89" s="668" t="s">
        <v>701</v>
      </c>
      <c r="B89" s="669">
        <v>223109901</v>
      </c>
      <c r="C89" s="668" t="s">
        <v>170</v>
      </c>
    </row>
    <row r="90" spans="1:3" x14ac:dyDescent="0.2">
      <c r="A90" s="668" t="s">
        <v>69</v>
      </c>
      <c r="B90" s="669">
        <v>111798601</v>
      </c>
      <c r="C90" s="668" t="s">
        <v>170</v>
      </c>
    </row>
    <row r="91" spans="1:3" x14ac:dyDescent="0.2">
      <c r="A91" s="668" t="s">
        <v>116</v>
      </c>
      <c r="B91" s="669">
        <v>111499601</v>
      </c>
      <c r="C91" s="668" t="s">
        <v>170</v>
      </c>
    </row>
    <row r="92" spans="1:3" x14ac:dyDescent="0.2">
      <c r="A92" s="668" t="s">
        <v>60</v>
      </c>
      <c r="B92" s="669">
        <v>111456901</v>
      </c>
      <c r="C92" s="668" t="s">
        <v>170</v>
      </c>
    </row>
    <row r="93" spans="1:3" x14ac:dyDescent="0.2">
      <c r="A93" s="668" t="s">
        <v>115</v>
      </c>
      <c r="B93" s="669">
        <v>101144803</v>
      </c>
      <c r="C93" s="668" t="s">
        <v>170</v>
      </c>
    </row>
    <row r="94" spans="1:3" x14ac:dyDescent="0.2">
      <c r="A94" s="668" t="s">
        <v>174</v>
      </c>
      <c r="B94" s="669">
        <v>111925301</v>
      </c>
      <c r="C94" s="668" t="s">
        <v>170</v>
      </c>
    </row>
    <row r="95" spans="1:3" x14ac:dyDescent="0.2">
      <c r="A95" s="668" t="s">
        <v>153</v>
      </c>
      <c r="B95" s="669">
        <v>111968506</v>
      </c>
      <c r="C95" s="668" t="s">
        <v>170</v>
      </c>
    </row>
    <row r="96" spans="1:3" x14ac:dyDescent="0.2">
      <c r="A96" s="668" t="s">
        <v>622</v>
      </c>
      <c r="B96" s="669">
        <v>111805704</v>
      </c>
      <c r="C96" s="668" t="s">
        <v>170</v>
      </c>
    </row>
    <row r="97" spans="1:3" x14ac:dyDescent="0.2">
      <c r="A97" s="668" t="s">
        <v>152</v>
      </c>
      <c r="B97" s="669">
        <v>111513302</v>
      </c>
      <c r="C97" s="668" t="s">
        <v>170</v>
      </c>
    </row>
    <row r="98" spans="1:3" x14ac:dyDescent="0.2">
      <c r="A98" s="668" t="s">
        <v>61</v>
      </c>
      <c r="B98" s="669">
        <v>111958301</v>
      </c>
      <c r="C98" s="668" t="s">
        <v>170</v>
      </c>
    </row>
    <row r="99" spans="1:3" x14ac:dyDescent="0.2">
      <c r="A99" s="668" t="s">
        <v>62</v>
      </c>
      <c r="B99" s="669">
        <v>111515201</v>
      </c>
      <c r="C99" s="668" t="s">
        <v>170</v>
      </c>
    </row>
    <row r="100" spans="1:3" x14ac:dyDescent="0.2">
      <c r="A100" s="668" t="s">
        <v>634</v>
      </c>
      <c r="B100" s="669">
        <v>224704101</v>
      </c>
      <c r="C100" s="668" t="s">
        <v>170</v>
      </c>
    </row>
    <row r="101" spans="1:3" x14ac:dyDescent="0.2">
      <c r="A101" s="668" t="s">
        <v>114</v>
      </c>
      <c r="B101" s="669">
        <v>111799101</v>
      </c>
      <c r="C101" s="668" t="s">
        <v>170</v>
      </c>
    </row>
    <row r="102" spans="1:3" x14ac:dyDescent="0.2">
      <c r="A102" s="668" t="s">
        <v>113</v>
      </c>
      <c r="B102" s="669">
        <v>111571101</v>
      </c>
      <c r="C102" s="668" t="s">
        <v>170</v>
      </c>
    </row>
    <row r="103" spans="1:3" x14ac:dyDescent="0.2">
      <c r="A103" s="668" t="s">
        <v>151</v>
      </c>
      <c r="B103" s="669">
        <v>101601101</v>
      </c>
      <c r="C103" s="668" t="s">
        <v>170</v>
      </c>
    </row>
    <row r="104" spans="1:3" x14ac:dyDescent="0.2">
      <c r="A104" s="668" t="s">
        <v>150</v>
      </c>
      <c r="B104" s="669">
        <v>200494104</v>
      </c>
      <c r="C104" s="668" t="s">
        <v>170</v>
      </c>
    </row>
    <row r="105" spans="1:3" x14ac:dyDescent="0.2">
      <c r="A105" s="668" t="s">
        <v>597</v>
      </c>
      <c r="B105" s="669">
        <v>111901904</v>
      </c>
      <c r="C105" s="668" t="s">
        <v>168</v>
      </c>
    </row>
    <row r="106" spans="1:3" x14ac:dyDescent="0.2">
      <c r="A106" s="668" t="s">
        <v>104</v>
      </c>
      <c r="B106" s="669">
        <v>102702801</v>
      </c>
      <c r="C106" s="668" t="s">
        <v>168</v>
      </c>
    </row>
    <row r="107" spans="1:3" x14ac:dyDescent="0.2">
      <c r="A107" s="668" t="s">
        <v>63</v>
      </c>
      <c r="B107" s="669">
        <v>112026801</v>
      </c>
      <c r="C107" s="668" t="s">
        <v>168</v>
      </c>
    </row>
    <row r="108" spans="1:3" x14ac:dyDescent="0.2">
      <c r="A108" s="668" t="s">
        <v>593</v>
      </c>
      <c r="B108" s="669">
        <v>111414304</v>
      </c>
      <c r="C108" s="668" t="s">
        <v>168</v>
      </c>
    </row>
    <row r="109" spans="1:3" x14ac:dyDescent="0.2">
      <c r="A109" s="668" t="s">
        <v>64</v>
      </c>
      <c r="B109" s="669">
        <v>111975401</v>
      </c>
      <c r="C109" s="668" t="s">
        <v>168</v>
      </c>
    </row>
    <row r="110" spans="1:3" x14ac:dyDescent="0.2">
      <c r="A110" s="668" t="s">
        <v>598</v>
      </c>
      <c r="B110" s="669">
        <v>111703801</v>
      </c>
      <c r="C110" s="668" t="s">
        <v>168</v>
      </c>
    </row>
    <row r="111" spans="1:3" x14ac:dyDescent="0.2">
      <c r="A111" s="668" t="s">
        <v>175</v>
      </c>
      <c r="B111" s="669">
        <v>207150601</v>
      </c>
      <c r="C111" s="668" t="s">
        <v>168</v>
      </c>
    </row>
    <row r="112" spans="1:3" x14ac:dyDescent="0.2">
      <c r="A112" s="668" t="s">
        <v>105</v>
      </c>
      <c r="B112" s="669">
        <v>111781001</v>
      </c>
      <c r="C112" s="668" t="s">
        <v>168</v>
      </c>
    </row>
    <row r="113" spans="1:3" x14ac:dyDescent="0.2">
      <c r="A113" s="668" t="s">
        <v>599</v>
      </c>
      <c r="B113" s="669">
        <v>111715902</v>
      </c>
      <c r="C113" s="668" t="s">
        <v>168</v>
      </c>
    </row>
    <row r="114" spans="1:3" x14ac:dyDescent="0.2">
      <c r="A114" s="668" t="s">
        <v>110</v>
      </c>
      <c r="B114" s="669">
        <v>111610303</v>
      </c>
      <c r="C114" s="668" t="s">
        <v>168</v>
      </c>
    </row>
    <row r="115" spans="1:3" x14ac:dyDescent="0.2">
      <c r="A115" s="668" t="s">
        <v>154</v>
      </c>
      <c r="B115" s="669">
        <v>111691201</v>
      </c>
      <c r="C115" s="668" t="s">
        <v>168</v>
      </c>
    </row>
    <row r="116" spans="1:3" x14ac:dyDescent="0.2">
      <c r="A116" s="668" t="s">
        <v>623</v>
      </c>
      <c r="B116" s="669">
        <v>224039001</v>
      </c>
      <c r="C116" s="668" t="s">
        <v>168</v>
      </c>
    </row>
    <row r="117" spans="1:3" x14ac:dyDescent="0.2">
      <c r="A117" s="668" t="s">
        <v>600</v>
      </c>
      <c r="B117" s="669">
        <v>111812601</v>
      </c>
      <c r="C117" s="668" t="s">
        <v>168</v>
      </c>
    </row>
    <row r="118" spans="1:3" x14ac:dyDescent="0.2">
      <c r="A118" s="668" t="s">
        <v>155</v>
      </c>
      <c r="B118" s="669">
        <v>111728401</v>
      </c>
      <c r="C118" s="668" t="s">
        <v>168</v>
      </c>
    </row>
    <row r="119" spans="1:3" x14ac:dyDescent="0.2">
      <c r="A119" s="668" t="s">
        <v>65</v>
      </c>
      <c r="B119" s="669">
        <v>111557601</v>
      </c>
      <c r="C119" s="668" t="s">
        <v>168</v>
      </c>
    </row>
    <row r="120" spans="1:3" x14ac:dyDescent="0.2">
      <c r="A120" s="668" t="s">
        <v>156</v>
      </c>
      <c r="B120" s="669">
        <v>111968504</v>
      </c>
      <c r="C120" s="668" t="s">
        <v>168</v>
      </c>
    </row>
    <row r="121" spans="1:3" x14ac:dyDescent="0.2">
      <c r="A121" s="668" t="s">
        <v>747</v>
      </c>
      <c r="B121" s="669">
        <v>226862401</v>
      </c>
      <c r="C121" s="668" t="s">
        <v>168</v>
      </c>
    </row>
    <row r="122" spans="1:3" x14ac:dyDescent="0.2">
      <c r="A122" s="668" t="s">
        <v>601</v>
      </c>
      <c r="B122" s="669">
        <v>111513305</v>
      </c>
      <c r="C122" s="668" t="s">
        <v>168</v>
      </c>
    </row>
    <row r="123" spans="1:3" x14ac:dyDescent="0.2">
      <c r="A123" s="668" t="s">
        <v>463</v>
      </c>
      <c r="B123" s="669">
        <v>217455001</v>
      </c>
      <c r="C123" s="668" t="s">
        <v>168</v>
      </c>
    </row>
    <row r="124" spans="1:3" x14ac:dyDescent="0.2">
      <c r="A124" s="668" t="s">
        <v>66</v>
      </c>
      <c r="B124" s="669">
        <v>111335302</v>
      </c>
      <c r="C124" s="668" t="s">
        <v>168</v>
      </c>
    </row>
    <row r="125" spans="1:3" x14ac:dyDescent="0.2">
      <c r="A125" s="668" t="s">
        <v>157</v>
      </c>
      <c r="B125" s="669">
        <v>111938101</v>
      </c>
      <c r="C125" s="668" t="s">
        <v>168</v>
      </c>
    </row>
    <row r="126" spans="1:3" x14ac:dyDescent="0.2">
      <c r="A126" s="668" t="s">
        <v>460</v>
      </c>
      <c r="B126" s="669">
        <v>212772002</v>
      </c>
      <c r="C126" s="668" t="s">
        <v>168</v>
      </c>
    </row>
    <row r="127" spans="1:3" x14ac:dyDescent="0.2">
      <c r="A127" s="668" t="s">
        <v>173</v>
      </c>
      <c r="B127" s="669">
        <v>555777999</v>
      </c>
      <c r="C127" s="668" t="s">
        <v>168</v>
      </c>
    </row>
    <row r="128" spans="1:3" x14ac:dyDescent="0.2">
      <c r="A128" s="668" t="s">
        <v>398</v>
      </c>
      <c r="B128" s="669">
        <v>214039501</v>
      </c>
      <c r="C128" s="668" t="s">
        <v>168</v>
      </c>
    </row>
    <row r="129" spans="1:3" x14ac:dyDescent="0.2">
      <c r="A129" s="668" t="s">
        <v>377</v>
      </c>
      <c r="B129" s="669">
        <v>111901905</v>
      </c>
      <c r="C129" s="668" t="s">
        <v>172</v>
      </c>
    </row>
    <row r="130" spans="1:3" x14ac:dyDescent="0.2">
      <c r="A130" s="668" t="s">
        <v>158</v>
      </c>
      <c r="B130" s="669">
        <v>111619102</v>
      </c>
      <c r="C130" s="668" t="s">
        <v>168</v>
      </c>
    </row>
    <row r="131" spans="1:3" x14ac:dyDescent="0.2">
      <c r="A131" s="668" t="s">
        <v>688</v>
      </c>
      <c r="B131" s="669">
        <v>111805710</v>
      </c>
      <c r="C131" s="668" t="s">
        <v>168</v>
      </c>
    </row>
    <row r="132" spans="1:3" x14ac:dyDescent="0.2">
      <c r="A132" s="668" t="s">
        <v>689</v>
      </c>
      <c r="B132" s="669">
        <v>111805711</v>
      </c>
      <c r="C132" s="668" t="s">
        <v>168</v>
      </c>
    </row>
    <row r="133" spans="1:3" x14ac:dyDescent="0.2">
      <c r="A133" s="668" t="s">
        <v>691</v>
      </c>
      <c r="B133" s="669">
        <v>222116401</v>
      </c>
      <c r="C133" s="668" t="s">
        <v>168</v>
      </c>
    </row>
    <row r="134" spans="1:3" x14ac:dyDescent="0.2">
      <c r="A134" s="668" t="s">
        <v>67</v>
      </c>
      <c r="B134" s="669">
        <v>111909801</v>
      </c>
      <c r="C134" s="668" t="s">
        <v>167</v>
      </c>
    </row>
    <row r="135" spans="1:3" x14ac:dyDescent="0.2">
      <c r="A135" s="668" t="s">
        <v>159</v>
      </c>
      <c r="B135" s="669">
        <v>111977701</v>
      </c>
      <c r="C135" s="668" t="s">
        <v>172</v>
      </c>
    </row>
    <row r="136" spans="1:3" x14ac:dyDescent="0.2">
      <c r="A136" s="668" t="s">
        <v>624</v>
      </c>
      <c r="B136" s="669">
        <v>111414303</v>
      </c>
      <c r="C136" s="668" t="s">
        <v>167</v>
      </c>
    </row>
    <row r="137" spans="1:3" x14ac:dyDescent="0.2">
      <c r="A137" s="668" t="s">
        <v>625</v>
      </c>
      <c r="B137" s="669">
        <v>111414308</v>
      </c>
      <c r="C137" s="668" t="s">
        <v>168</v>
      </c>
    </row>
    <row r="138" spans="1:3" x14ac:dyDescent="0.2">
      <c r="A138" s="668" t="s">
        <v>160</v>
      </c>
      <c r="B138" s="669">
        <v>111551801</v>
      </c>
      <c r="C138" s="668" t="s">
        <v>168</v>
      </c>
    </row>
    <row r="139" spans="1:3" x14ac:dyDescent="0.2">
      <c r="A139" s="668" t="s">
        <v>517</v>
      </c>
      <c r="B139" s="669">
        <v>111349601</v>
      </c>
      <c r="C139" s="668" t="s">
        <v>167</v>
      </c>
    </row>
    <row r="140" spans="1:3" x14ac:dyDescent="0.2">
      <c r="A140" s="668" t="s">
        <v>378</v>
      </c>
      <c r="B140" s="669">
        <v>207150603</v>
      </c>
      <c r="C140" s="668" t="s">
        <v>168</v>
      </c>
    </row>
    <row r="141" spans="1:3" x14ac:dyDescent="0.2">
      <c r="A141" s="668" t="s">
        <v>518</v>
      </c>
      <c r="B141" s="669">
        <v>111715901</v>
      </c>
      <c r="C141" s="668" t="s">
        <v>167</v>
      </c>
    </row>
    <row r="142" spans="1:3" x14ac:dyDescent="0.2">
      <c r="A142" s="668" t="s">
        <v>109</v>
      </c>
      <c r="B142" s="669">
        <v>111492901</v>
      </c>
      <c r="C142" s="668" t="s">
        <v>168</v>
      </c>
    </row>
    <row r="143" spans="1:3" x14ac:dyDescent="0.2">
      <c r="A143" s="668" t="s">
        <v>379</v>
      </c>
      <c r="B143" s="669">
        <v>111691202</v>
      </c>
      <c r="C143" s="668" t="s">
        <v>168</v>
      </c>
    </row>
    <row r="144" spans="1:3" x14ac:dyDescent="0.2">
      <c r="A144" s="668" t="s">
        <v>68</v>
      </c>
      <c r="B144" s="669">
        <v>111594402</v>
      </c>
      <c r="C144" s="668" t="s">
        <v>168</v>
      </c>
    </row>
    <row r="145" spans="1:3" x14ac:dyDescent="0.2">
      <c r="A145" s="668" t="s">
        <v>750</v>
      </c>
      <c r="B145" s="669">
        <v>230009001</v>
      </c>
      <c r="C145" s="668" t="s">
        <v>168</v>
      </c>
    </row>
    <row r="146" spans="1:3" x14ac:dyDescent="0.2">
      <c r="A146" s="668" t="s">
        <v>442</v>
      </c>
      <c r="B146" s="669">
        <v>215510001</v>
      </c>
      <c r="C146" s="668" t="s">
        <v>168</v>
      </c>
    </row>
    <row r="147" spans="1:3" x14ac:dyDescent="0.2">
      <c r="A147" s="668" t="s">
        <v>443</v>
      </c>
      <c r="B147" s="669">
        <v>215510002</v>
      </c>
      <c r="C147" s="668" t="s">
        <v>168</v>
      </c>
    </row>
    <row r="148" spans="1:3" x14ac:dyDescent="0.2">
      <c r="A148" s="668" t="s">
        <v>164</v>
      </c>
      <c r="B148" s="669">
        <v>111512001</v>
      </c>
      <c r="C148" s="668" t="s">
        <v>168</v>
      </c>
    </row>
    <row r="149" spans="1:3" x14ac:dyDescent="0.2">
      <c r="A149" s="668" t="s">
        <v>603</v>
      </c>
      <c r="B149" s="669">
        <v>111864101</v>
      </c>
      <c r="C149" s="668" t="s">
        <v>168</v>
      </c>
    </row>
    <row r="150" spans="1:3" x14ac:dyDescent="0.2">
      <c r="A150" s="668" t="s">
        <v>163</v>
      </c>
      <c r="B150" s="669">
        <v>111442501</v>
      </c>
      <c r="C150" s="668" t="s">
        <v>168</v>
      </c>
    </row>
    <row r="151" spans="1:3" x14ac:dyDescent="0.2">
      <c r="A151" s="668" t="s">
        <v>699</v>
      </c>
      <c r="B151" s="669">
        <v>226646601</v>
      </c>
      <c r="C151" s="668" t="s">
        <v>168</v>
      </c>
    </row>
    <row r="152" spans="1:3" x14ac:dyDescent="0.2">
      <c r="A152" s="668" t="s">
        <v>162</v>
      </c>
      <c r="B152" s="669">
        <v>111910501</v>
      </c>
      <c r="C152" s="668" t="s">
        <v>168</v>
      </c>
    </row>
    <row r="153" spans="1:3" x14ac:dyDescent="0.2">
      <c r="A153" s="668" t="s">
        <v>602</v>
      </c>
      <c r="B153" s="669">
        <v>111669901</v>
      </c>
      <c r="C153" s="668" t="s">
        <v>167</v>
      </c>
    </row>
    <row r="154" spans="1:3" x14ac:dyDescent="0.2">
      <c r="A154" s="668" t="s">
        <v>161</v>
      </c>
      <c r="B154" s="669">
        <v>111811201</v>
      </c>
      <c r="C154" s="668" t="s">
        <v>168</v>
      </c>
    </row>
    <row r="155" spans="1:3" x14ac:dyDescent="0.2">
      <c r="A155" s="441" t="s">
        <v>703</v>
      </c>
    </row>
  </sheetData>
  <sheetProtection algorithmName="SHA-512" hashValue="8wA1zJZ+Hp1L1uY7cEmzjXHvP9dHk3b8Xj7X7FQcVzlpsSRhrmIEtVlgaAZWx2eR8BB5oQyJvl+UAVN+b4FONQ==" saltValue="zuvUHf3fB0zrIsQf9NCuQA==" spinCount="100000" sheet="1" objects="1" scenarios="1"/>
  <sortState xmlns:xlrd2="http://schemas.microsoft.com/office/spreadsheetml/2017/richdata2" ref="A2:D145">
    <sortCondition ref="A2:A145"/>
  </sortState>
  <dataConsolidate/>
  <mergeCells count="1">
    <mergeCell ref="G1:J1"/>
  </mergeCells>
  <pageMargins left="0.7" right="0.7" top="0.75" bottom="0.75" header="0.3" footer="0.3"/>
  <pageSetup scale="92" orientation="portrait" r:id="rId1"/>
  <colBreaks count="1" manualBreakCount="1">
    <brk id="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K16"/>
  <sheetViews>
    <sheetView showGridLines="0" showRowColHeaders="0" workbookViewId="0">
      <selection activeCell="F8" sqref="F8"/>
    </sheetView>
  </sheetViews>
  <sheetFormatPr defaultColWidth="9.1640625" defaultRowHeight="12.75" x14ac:dyDescent="0.2"/>
  <cols>
    <col min="1" max="1" width="1.83203125" style="23" customWidth="1"/>
    <col min="2" max="2" width="3.6640625" style="29" customWidth="1"/>
    <col min="3" max="3" width="6.5" style="23" bestFit="1" customWidth="1"/>
    <col min="4" max="4" width="57.6640625" style="23" bestFit="1" customWidth="1"/>
    <col min="5" max="8" width="20.83203125" style="23" customWidth="1"/>
    <col min="9" max="9" width="1.83203125" style="23" customWidth="1"/>
    <col min="10" max="10" width="6" style="23" customWidth="1"/>
    <col min="11" max="11" width="12.1640625" style="23" bestFit="1" customWidth="1"/>
    <col min="12" max="16384" width="9.1640625" style="23"/>
  </cols>
  <sheetData>
    <row r="1" spans="1:11" ht="20.100000000000001" customHeight="1" thickBot="1" x14ac:dyDescent="0.25">
      <c r="B1" s="906" t="s">
        <v>287</v>
      </c>
      <c r="C1" s="906"/>
      <c r="D1" s="906"/>
      <c r="E1" s="906"/>
      <c r="F1" s="906"/>
      <c r="G1" s="906"/>
      <c r="H1" s="906"/>
      <c r="I1" s="96"/>
    </row>
    <row r="2" spans="1:11" ht="26.25" customHeight="1" thickTop="1" x14ac:dyDescent="0.2">
      <c r="A2" s="88"/>
      <c r="B2" s="86"/>
      <c r="C2" s="912"/>
      <c r="D2" s="912"/>
      <c r="E2" s="24"/>
      <c r="F2" s="24"/>
      <c r="G2" s="24"/>
      <c r="H2" s="24"/>
      <c r="I2" s="25"/>
    </row>
    <row r="3" spans="1:11" ht="18.75" customHeight="1" x14ac:dyDescent="0.2">
      <c r="A3" s="89"/>
      <c r="C3" s="626"/>
      <c r="D3" s="626"/>
      <c r="E3" s="26"/>
      <c r="F3" s="26"/>
      <c r="G3" s="911">
        <f>_M000001</f>
        <v>0</v>
      </c>
      <c r="H3" s="911"/>
      <c r="I3" s="27"/>
    </row>
    <row r="4" spans="1:11" ht="26.45" customHeight="1" x14ac:dyDescent="0.2">
      <c r="A4" s="89"/>
      <c r="C4" s="913"/>
      <c r="D4" s="913"/>
      <c r="E4" s="28"/>
      <c r="F4" s="28"/>
      <c r="G4" s="98" t="s">
        <v>11</v>
      </c>
      <c r="H4" s="10"/>
      <c r="I4" s="27"/>
    </row>
    <row r="5" spans="1:11" ht="13.5" thickBot="1" x14ac:dyDescent="0.25">
      <c r="A5" s="89"/>
      <c r="C5" s="626"/>
      <c r="D5" s="626"/>
      <c r="E5" s="28"/>
      <c r="F5" s="28"/>
      <c r="G5" s="28"/>
      <c r="H5" s="28"/>
      <c r="I5" s="27"/>
    </row>
    <row r="6" spans="1:11" ht="12" customHeight="1" x14ac:dyDescent="0.2">
      <c r="A6" s="89"/>
      <c r="B6" s="914" t="s">
        <v>20</v>
      </c>
      <c r="C6" s="915"/>
      <c r="D6" s="915"/>
      <c r="E6" s="909" t="s">
        <v>16</v>
      </c>
      <c r="F6" s="93" t="s">
        <v>12</v>
      </c>
      <c r="G6" s="94" t="s">
        <v>13</v>
      </c>
      <c r="H6" s="94" t="s">
        <v>14</v>
      </c>
      <c r="I6" s="27"/>
    </row>
    <row r="7" spans="1:11" s="22" customFormat="1" ht="26.1" customHeight="1" thickBot="1" x14ac:dyDescent="0.25">
      <c r="A7" s="90"/>
      <c r="B7" s="916"/>
      <c r="C7" s="917"/>
      <c r="D7" s="917"/>
      <c r="E7" s="910"/>
      <c r="F7" s="191" t="str">
        <f>'C - Non-ISS Expenses'!_M000101</f>
        <v>SL Supported Living</v>
      </c>
      <c r="G7" s="192" t="str">
        <f>'C - Non-ISS Expenses'!_M000102</f>
        <v>GH Group Home</v>
      </c>
      <c r="H7" s="192" t="str">
        <f>'C - Non-ISS Expenses'!_M000105</f>
        <v>GTH Group Training Home</v>
      </c>
      <c r="I7" s="32"/>
      <c r="J7" s="33"/>
    </row>
    <row r="8" spans="1:11" s="17" customFormat="1" ht="27.95" customHeight="1" x14ac:dyDescent="0.25">
      <c r="A8" s="115"/>
      <c r="B8" s="170">
        <v>1</v>
      </c>
      <c r="C8" s="852" t="s">
        <v>233</v>
      </c>
      <c r="D8" s="853"/>
      <c r="E8" s="188">
        <f>SUM(F8:H8)</f>
        <v>0</v>
      </c>
      <c r="F8" s="1077"/>
      <c r="G8" s="1077"/>
      <c r="H8" s="1077"/>
      <c r="I8" s="116"/>
      <c r="J8" s="115"/>
      <c r="K8" s="363"/>
    </row>
    <row r="9" spans="1:11" s="17" customFormat="1" ht="27.95" customHeight="1" thickBot="1" x14ac:dyDescent="0.25">
      <c r="A9" s="115"/>
      <c r="B9" s="162"/>
      <c r="C9" s="907" t="s">
        <v>716</v>
      </c>
      <c r="D9" s="908"/>
      <c r="E9" s="908"/>
      <c r="F9" s="908"/>
      <c r="G9" s="908"/>
      <c r="H9" s="908"/>
      <c r="I9" s="116"/>
      <c r="J9" s="115"/>
    </row>
    <row r="10" spans="1:11" s="17" customFormat="1" ht="27.95" customHeight="1" x14ac:dyDescent="0.25">
      <c r="A10" s="115"/>
      <c r="B10" s="170">
        <v>2</v>
      </c>
      <c r="C10" s="852" t="s">
        <v>39</v>
      </c>
      <c r="D10" s="853"/>
      <c r="E10" s="188">
        <f>SUM(F10:H10)</f>
        <v>0</v>
      </c>
      <c r="F10" s="1077"/>
      <c r="G10" s="1077"/>
      <c r="H10" s="1077"/>
      <c r="I10" s="116"/>
      <c r="J10" s="115"/>
    </row>
    <row r="11" spans="1:11" s="17" customFormat="1" ht="27.95" customHeight="1" thickBot="1" x14ac:dyDescent="0.25">
      <c r="A11" s="115"/>
      <c r="B11" s="162"/>
      <c r="C11" s="907" t="s">
        <v>717</v>
      </c>
      <c r="D11" s="908"/>
      <c r="E11" s="908"/>
      <c r="F11" s="908"/>
      <c r="G11" s="908"/>
      <c r="H11" s="908"/>
      <c r="I11" s="116"/>
      <c r="J11" s="115"/>
    </row>
    <row r="12" spans="1:11" s="17" customFormat="1" ht="27.95" customHeight="1" x14ac:dyDescent="0.25">
      <c r="A12" s="115"/>
      <c r="B12" s="170">
        <v>3</v>
      </c>
      <c r="C12" s="902" t="s">
        <v>230</v>
      </c>
      <c r="D12" s="903"/>
      <c r="E12" s="188">
        <f>SUM(F12:H12)</f>
        <v>0</v>
      </c>
      <c r="F12" s="1077"/>
      <c r="G12" s="1077"/>
      <c r="H12" s="1077"/>
      <c r="I12" s="116"/>
      <c r="J12" s="115"/>
    </row>
    <row r="13" spans="1:11" s="17" customFormat="1" ht="27.95" customHeight="1" thickBot="1" x14ac:dyDescent="0.25">
      <c r="A13" s="115"/>
      <c r="B13" s="174"/>
      <c r="C13" s="904" t="s">
        <v>231</v>
      </c>
      <c r="D13" s="905"/>
      <c r="E13" s="905"/>
      <c r="F13" s="905"/>
      <c r="G13" s="905"/>
      <c r="H13" s="905"/>
      <c r="I13" s="116"/>
      <c r="J13" s="115"/>
    </row>
    <row r="14" spans="1:11" ht="27.95" customHeight="1" thickBot="1" x14ac:dyDescent="0.3">
      <c r="A14" s="89"/>
      <c r="B14" s="899" t="s">
        <v>232</v>
      </c>
      <c r="C14" s="900"/>
      <c r="D14" s="901"/>
      <c r="E14" s="193">
        <f>E8+E10+E12</f>
        <v>0</v>
      </c>
      <c r="F14" s="194">
        <f>F8+F10+F12</f>
        <v>0</v>
      </c>
      <c r="G14" s="193">
        <f>G8+G10+G12</f>
        <v>0</v>
      </c>
      <c r="H14" s="193">
        <f>H8+H10+H12</f>
        <v>0</v>
      </c>
      <c r="I14" s="27"/>
    </row>
    <row r="15" spans="1:11" ht="6" customHeight="1" thickBot="1" x14ac:dyDescent="0.25">
      <c r="A15" s="91"/>
      <c r="B15" s="87"/>
      <c r="C15" s="30"/>
      <c r="D15" s="30"/>
      <c r="E15" s="30"/>
      <c r="F15" s="30"/>
      <c r="G15" s="30"/>
      <c r="H15" s="30"/>
      <c r="I15" s="31"/>
    </row>
    <row r="16" spans="1:11" ht="13.5" thickTop="1" x14ac:dyDescent="0.2">
      <c r="B16" s="95" t="s">
        <v>735</v>
      </c>
    </row>
  </sheetData>
  <sheetProtection algorithmName="SHA-512" hashValue="2PvZrszlBeG6eZcHppwMVJWJjhQHw1SQL0GVG/7qEu030dnSuP3/d1C4N4D7DDj39d4yoFocQWH5RXWGDiVTrQ==" saltValue="COY13codAde1zcxX6QAEog==" spinCount="100000" sheet="1" objects="1" scenarios="1"/>
  <mergeCells count="13">
    <mergeCell ref="B14:D14"/>
    <mergeCell ref="C12:D12"/>
    <mergeCell ref="C13:H13"/>
    <mergeCell ref="B1:H1"/>
    <mergeCell ref="C8:D8"/>
    <mergeCell ref="C9:H9"/>
    <mergeCell ref="C10:D10"/>
    <mergeCell ref="C11:H11"/>
    <mergeCell ref="E6:E7"/>
    <mergeCell ref="G3:H3"/>
    <mergeCell ref="C2:D2"/>
    <mergeCell ref="C4:D4"/>
    <mergeCell ref="B6:D7"/>
  </mergeCells>
  <phoneticPr fontId="0" type="noConversion"/>
  <printOptions horizontalCentered="1" gridLinesSet="0"/>
  <pageMargins left="0.25" right="0.25" top="0.5" bottom="0.5" header="0.17" footer="0.25"/>
  <pageSetup scale="80" orientation="portrait" r:id="rId1"/>
  <headerFooter alignWithMargins="0">
    <oddFooter>&amp;L&amp;D&amp;R&amp;F, &amp;A, Page &amp;P of &amp;N</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57811-FA2F-4D30-A9C3-84A4A0297995}">
  <dimension ref="A1:Q83"/>
  <sheetViews>
    <sheetView showGridLines="0" zoomScale="82" zoomScaleNormal="82" workbookViewId="0">
      <selection activeCell="C15" sqref="C15:E15"/>
    </sheetView>
  </sheetViews>
  <sheetFormatPr defaultRowHeight="15" x14ac:dyDescent="0.25"/>
  <cols>
    <col min="1" max="1" width="1.83203125" style="39" customWidth="1"/>
    <col min="2" max="2" width="12.83203125" style="39" customWidth="1"/>
    <col min="3" max="3" width="46.83203125" style="39" customWidth="1"/>
    <col min="4" max="4" width="21.83203125" style="39" customWidth="1"/>
    <col min="5" max="5" width="23.6640625" style="39" customWidth="1"/>
    <col min="6" max="8" width="21.83203125" style="39" customWidth="1"/>
    <col min="9" max="9" width="23.1640625" style="39" customWidth="1"/>
    <col min="10" max="11" width="25.33203125" style="39" customWidth="1"/>
    <col min="12" max="12" width="26.83203125" style="39" customWidth="1"/>
    <col min="13" max="13" width="23" style="39" customWidth="1"/>
    <col min="14" max="14" width="25.83203125" style="39" customWidth="1"/>
    <col min="15" max="15" width="24.33203125" style="39" customWidth="1"/>
    <col min="16" max="16" width="26.83203125" style="39" customWidth="1"/>
    <col min="17" max="17" width="26.83203125" style="566" customWidth="1"/>
    <col min="18" max="16384" width="9.33203125" style="564"/>
  </cols>
  <sheetData>
    <row r="1" spans="1:17" ht="24" thickBot="1" x14ac:dyDescent="0.3">
      <c r="A1" s="269"/>
      <c r="B1" s="985" t="s">
        <v>18</v>
      </c>
      <c r="C1" s="985"/>
      <c r="D1" s="985"/>
      <c r="E1" s="985"/>
      <c r="F1" s="985"/>
      <c r="G1" s="985"/>
      <c r="H1" s="985"/>
      <c r="I1" s="985"/>
      <c r="J1" s="985"/>
      <c r="K1" s="985"/>
      <c r="L1" s="985"/>
      <c r="M1" s="985"/>
      <c r="N1" s="985"/>
      <c r="O1" s="985"/>
      <c r="P1" s="985"/>
      <c r="Q1" s="985"/>
    </row>
    <row r="2" spans="1:17" ht="15.75" thickTop="1" x14ac:dyDescent="0.25">
      <c r="A2" s="565"/>
      <c r="B2" s="565"/>
      <c r="C2" s="565"/>
      <c r="D2" s="565"/>
      <c r="E2" s="565"/>
      <c r="F2" s="565"/>
      <c r="G2" s="565"/>
      <c r="H2" s="565"/>
      <c r="I2" s="565"/>
      <c r="J2" s="565"/>
      <c r="K2" s="565"/>
      <c r="L2" s="565"/>
    </row>
    <row r="3" spans="1:17" ht="20.100000000000001" customHeight="1" x14ac:dyDescent="0.35">
      <c r="A3" s="565"/>
      <c r="B3" s="565"/>
      <c r="C3" s="986"/>
      <c r="D3" s="986"/>
      <c r="E3" s="986"/>
      <c r="F3" s="986"/>
      <c r="G3" s="986"/>
      <c r="H3" s="565"/>
      <c r="P3" s="987">
        <f>'A - General Info &amp; Cert'!B6</f>
        <v>0</v>
      </c>
      <c r="Q3" s="987"/>
    </row>
    <row r="4" spans="1:17" x14ac:dyDescent="0.25">
      <c r="A4" s="567"/>
      <c r="B4" s="567"/>
      <c r="C4" s="567"/>
      <c r="D4" s="567"/>
      <c r="E4" s="567"/>
      <c r="F4" s="567"/>
      <c r="G4" s="567"/>
      <c r="H4" s="567"/>
      <c r="I4" s="268"/>
      <c r="J4" s="268"/>
      <c r="K4" s="268"/>
      <c r="L4" s="268"/>
      <c r="O4" s="268"/>
      <c r="P4" s="988" t="s">
        <v>11</v>
      </c>
      <c r="Q4" s="988"/>
    </row>
    <row r="5" spans="1:17" ht="15.75" x14ac:dyDescent="0.25">
      <c r="A5" s="568"/>
      <c r="B5" s="568"/>
      <c r="C5" s="568"/>
      <c r="D5" s="568"/>
      <c r="E5" s="568"/>
      <c r="F5" s="568"/>
      <c r="G5" s="568"/>
      <c r="H5" s="568"/>
      <c r="J5" s="40"/>
      <c r="K5" s="569"/>
    </row>
    <row r="6" spans="1:17" ht="84.75" customHeight="1" x14ac:dyDescent="0.35">
      <c r="A6" s="989" t="s">
        <v>718</v>
      </c>
      <c r="B6" s="989"/>
      <c r="C6" s="989"/>
      <c r="D6" s="989"/>
      <c r="E6" s="989"/>
      <c r="F6" s="989"/>
      <c r="G6" s="989"/>
      <c r="H6" s="989"/>
      <c r="I6" s="989"/>
      <c r="J6" s="989"/>
      <c r="K6" s="989"/>
      <c r="L6" s="989"/>
      <c r="M6" s="989"/>
      <c r="N6" s="989"/>
      <c r="O6" s="989"/>
      <c r="P6" s="989"/>
      <c r="Q6" s="989"/>
    </row>
    <row r="7" spans="1:17" ht="18.75" x14ac:dyDescent="0.3">
      <c r="A7" s="570"/>
      <c r="B7" s="570"/>
      <c r="C7" s="570"/>
      <c r="D7" s="570"/>
      <c r="E7" s="570"/>
      <c r="F7" s="570"/>
      <c r="G7" s="570"/>
      <c r="H7" s="570"/>
      <c r="I7" s="570"/>
      <c r="J7" s="570"/>
      <c r="K7" s="570"/>
      <c r="L7" s="570"/>
      <c r="M7" s="570"/>
      <c r="N7" s="570"/>
      <c r="O7" s="570"/>
      <c r="P7" s="570"/>
      <c r="Q7" s="570"/>
    </row>
    <row r="8" spans="1:17" ht="35.1" customHeight="1" x14ac:dyDescent="0.25">
      <c r="A8" s="990" t="s">
        <v>748</v>
      </c>
      <c r="B8" s="990"/>
      <c r="C8" s="990"/>
      <c r="D8" s="990"/>
      <c r="E8" s="990"/>
      <c r="F8" s="990"/>
      <c r="G8" s="990"/>
      <c r="H8" s="990"/>
      <c r="I8" s="990"/>
      <c r="J8" s="990"/>
      <c r="K8" s="990"/>
      <c r="L8" s="990"/>
      <c r="M8" s="990"/>
      <c r="N8" s="990"/>
      <c r="O8" s="990"/>
      <c r="P8" s="990"/>
      <c r="Q8" s="990"/>
    </row>
    <row r="9" spans="1:17" ht="33.950000000000003" customHeight="1" x14ac:dyDescent="0.25">
      <c r="A9" s="571"/>
      <c r="B9" s="571"/>
      <c r="C9" s="571"/>
      <c r="D9" s="571"/>
      <c r="E9" s="571"/>
      <c r="F9" s="571"/>
      <c r="G9" s="571"/>
      <c r="H9" s="991" t="s">
        <v>749</v>
      </c>
      <c r="I9" s="991"/>
      <c r="J9" s="991"/>
      <c r="K9" s="991"/>
      <c r="L9" s="571"/>
      <c r="M9" s="571"/>
      <c r="N9" s="571"/>
      <c r="O9" s="571"/>
      <c r="P9" s="571"/>
    </row>
    <row r="10" spans="1:17" ht="18.75" x14ac:dyDescent="0.3">
      <c r="A10" s="41"/>
      <c r="B10" s="43" t="s">
        <v>125</v>
      </c>
      <c r="C10" s="41"/>
      <c r="D10" s="41"/>
      <c r="E10" s="272"/>
      <c r="F10" s="272"/>
      <c r="G10" s="41"/>
      <c r="H10" s="41"/>
      <c r="I10" s="41"/>
      <c r="J10" s="41"/>
      <c r="K10" s="41"/>
      <c r="L10" s="41"/>
      <c r="M10" s="41"/>
      <c r="N10" s="41"/>
      <c r="O10" s="41"/>
      <c r="P10" s="41"/>
    </row>
    <row r="11" spans="1:17" ht="18.75" x14ac:dyDescent="0.3">
      <c r="A11" s="41"/>
      <c r="B11" s="43"/>
      <c r="C11" s="41"/>
      <c r="D11" s="41"/>
      <c r="E11" s="272"/>
      <c r="F11" s="272"/>
      <c r="G11" s="41"/>
      <c r="H11" s="41"/>
      <c r="I11" s="41"/>
      <c r="J11" s="41"/>
      <c r="K11" s="41"/>
      <c r="L11" s="41"/>
      <c r="M11" s="41"/>
      <c r="N11" s="41"/>
      <c r="O11" s="41"/>
      <c r="P11" s="41"/>
    </row>
    <row r="12" spans="1:17" ht="18.75" x14ac:dyDescent="0.3">
      <c r="A12" s="42"/>
      <c r="B12" s="572"/>
      <c r="C12" s="44" t="s">
        <v>79</v>
      </c>
      <c r="D12" s="573"/>
      <c r="E12" s="573"/>
      <c r="F12" s="573"/>
      <c r="G12" s="573"/>
      <c r="H12" s="573"/>
      <c r="I12" s="573"/>
      <c r="J12" s="573"/>
      <c r="K12" s="42"/>
      <c r="L12" s="42"/>
      <c r="M12" s="42"/>
      <c r="N12" s="42"/>
      <c r="O12" s="42"/>
      <c r="P12" s="42"/>
    </row>
    <row r="13" spans="1:17" ht="19.5" thickBot="1" x14ac:dyDescent="0.35">
      <c r="A13" s="41"/>
      <c r="B13" s="574"/>
      <c r="C13" s="575"/>
      <c r="D13" s="575"/>
      <c r="E13" s="575"/>
      <c r="F13" s="575"/>
      <c r="G13" s="575"/>
      <c r="H13" s="575"/>
      <c r="I13" s="575"/>
      <c r="J13" s="575"/>
      <c r="K13" s="41"/>
      <c r="L13" s="41"/>
      <c r="M13" s="41"/>
      <c r="N13" s="41"/>
      <c r="O13" s="41"/>
      <c r="P13" s="41"/>
    </row>
    <row r="14" spans="1:17" ht="19.5" thickBot="1" x14ac:dyDescent="0.35">
      <c r="A14" s="41"/>
      <c r="B14" s="270"/>
      <c r="C14" s="998" t="s">
        <v>77</v>
      </c>
      <c r="D14" s="999"/>
      <c r="E14" s="1000"/>
      <c r="F14" s="998" t="s">
        <v>36</v>
      </c>
      <c r="G14" s="999"/>
      <c r="H14" s="999"/>
      <c r="I14" s="999"/>
      <c r="J14" s="999"/>
      <c r="K14" s="999"/>
      <c r="L14" s="1000"/>
      <c r="M14" s="998" t="s">
        <v>80</v>
      </c>
      <c r="N14" s="1000"/>
      <c r="O14" s="998" t="s">
        <v>81</v>
      </c>
      <c r="P14" s="1000"/>
    </row>
    <row r="15" spans="1:17" s="577" customFormat="1" ht="30" customHeight="1" thickBot="1" x14ac:dyDescent="0.35">
      <c r="A15" s="40"/>
      <c r="B15" s="270"/>
      <c r="C15" s="1091"/>
      <c r="D15" s="1092"/>
      <c r="E15" s="1093"/>
      <c r="F15" s="1094"/>
      <c r="G15" s="1095"/>
      <c r="H15" s="1095"/>
      <c r="I15" s="1095"/>
      <c r="J15" s="1095"/>
      <c r="K15" s="1095"/>
      <c r="L15" s="1096"/>
      <c r="M15" s="1094"/>
      <c r="N15" s="1096"/>
      <c r="O15" s="1094"/>
      <c r="P15" s="1096"/>
      <c r="Q15" s="576"/>
    </row>
    <row r="16" spans="1:17" ht="18.75" x14ac:dyDescent="0.3">
      <c r="A16" s="41"/>
      <c r="B16" s="270"/>
      <c r="C16" s="41"/>
      <c r="D16" s="41"/>
      <c r="E16" s="41"/>
      <c r="F16" s="41"/>
      <c r="G16" s="41"/>
      <c r="H16" s="41"/>
      <c r="I16" s="41"/>
      <c r="J16" s="41"/>
      <c r="K16" s="41"/>
      <c r="L16" s="41"/>
      <c r="M16" s="41"/>
      <c r="N16" s="41"/>
      <c r="O16" s="41"/>
      <c r="P16" s="41"/>
    </row>
    <row r="17" spans="1:16" ht="18.75" x14ac:dyDescent="0.3">
      <c r="A17" s="41"/>
      <c r="B17" s="578" t="s">
        <v>124</v>
      </c>
      <c r="C17" s="272"/>
      <c r="D17" s="272"/>
      <c r="E17" s="41"/>
      <c r="F17" s="41"/>
      <c r="G17" s="41"/>
      <c r="H17" s="41"/>
      <c r="I17" s="41"/>
      <c r="J17" s="41"/>
      <c r="K17" s="41"/>
      <c r="L17" s="41"/>
      <c r="M17" s="41"/>
      <c r="N17" s="41"/>
      <c r="O17" s="41"/>
      <c r="P17" s="41"/>
    </row>
    <row r="18" spans="1:16" ht="18.75" x14ac:dyDescent="0.3">
      <c r="A18" s="41"/>
      <c r="B18" s="578"/>
      <c r="C18" s="272"/>
      <c r="D18" s="272"/>
      <c r="E18" s="41"/>
      <c r="F18" s="41"/>
      <c r="G18" s="41"/>
      <c r="H18" s="41"/>
      <c r="I18" s="41"/>
      <c r="J18" s="41"/>
      <c r="K18" s="41"/>
      <c r="L18" s="41"/>
      <c r="M18" s="41"/>
      <c r="N18" s="41"/>
      <c r="O18" s="41"/>
      <c r="P18" s="41"/>
    </row>
    <row r="19" spans="1:16" ht="30" customHeight="1" thickBot="1" x14ac:dyDescent="0.35">
      <c r="A19" s="42"/>
      <c r="B19" s="572"/>
      <c r="C19" s="996" t="s">
        <v>511</v>
      </c>
      <c r="D19" s="996"/>
      <c r="E19" s="996"/>
      <c r="F19" s="284"/>
      <c r="G19" s="1097"/>
      <c r="H19" s="1097"/>
      <c r="I19" s="1097"/>
      <c r="J19" s="1097"/>
      <c r="K19" s="1097"/>
      <c r="L19" s="1097"/>
      <c r="M19" s="1097"/>
      <c r="N19" s="1097"/>
      <c r="O19" s="42"/>
      <c r="P19" s="42"/>
    </row>
    <row r="20" spans="1:16" ht="30" customHeight="1" thickBot="1" x14ac:dyDescent="0.35">
      <c r="A20" s="42"/>
      <c r="B20" s="572"/>
      <c r="C20" s="996" t="s">
        <v>512</v>
      </c>
      <c r="D20" s="996"/>
      <c r="E20" s="996"/>
      <c r="F20" s="284"/>
      <c r="G20" s="1097"/>
      <c r="H20" s="1097"/>
      <c r="I20" s="1097"/>
      <c r="J20" s="1097"/>
      <c r="K20" s="1097"/>
      <c r="L20" s="1097"/>
      <c r="M20" s="1097"/>
      <c r="N20" s="1097"/>
      <c r="O20" s="42"/>
      <c r="P20" s="42"/>
    </row>
    <row r="21" spans="1:16" ht="30" customHeight="1" thickBot="1" x14ac:dyDescent="0.35">
      <c r="A21" s="42"/>
      <c r="B21" s="572"/>
      <c r="C21" s="996" t="s">
        <v>83</v>
      </c>
      <c r="D21" s="996"/>
      <c r="E21" s="996"/>
      <c r="F21" s="284"/>
      <c r="G21" s="1097"/>
      <c r="H21" s="1097"/>
      <c r="I21" s="1097"/>
      <c r="J21" s="1097"/>
      <c r="K21" s="1097"/>
      <c r="L21" s="1097"/>
      <c r="M21" s="1097"/>
      <c r="N21" s="1097"/>
      <c r="O21" s="42"/>
      <c r="P21" s="42"/>
    </row>
    <row r="22" spans="1:16" ht="30" customHeight="1" thickBot="1" x14ac:dyDescent="0.35">
      <c r="A22" s="42"/>
      <c r="B22" s="579"/>
      <c r="C22" s="996" t="s">
        <v>84</v>
      </c>
      <c r="D22" s="996"/>
      <c r="E22" s="996"/>
      <c r="F22" s="284"/>
      <c r="G22" s="1098"/>
      <c r="H22" s="1097"/>
      <c r="I22" s="1097"/>
      <c r="J22" s="1097"/>
      <c r="K22" s="1097"/>
      <c r="L22" s="1097"/>
      <c r="M22" s="1097"/>
      <c r="N22" s="1097"/>
      <c r="O22" s="42"/>
      <c r="P22" s="42"/>
    </row>
    <row r="23" spans="1:16" ht="18.75" x14ac:dyDescent="0.25">
      <c r="A23" s="42"/>
      <c r="B23" s="579"/>
      <c r="C23" s="278"/>
      <c r="D23" s="276"/>
      <c r="E23" s="276"/>
      <c r="F23" s="276"/>
      <c r="G23" s="276"/>
      <c r="H23" s="276"/>
      <c r="I23" s="276"/>
      <c r="J23" s="42"/>
      <c r="K23" s="42"/>
      <c r="L23" s="42"/>
      <c r="M23" s="42"/>
      <c r="N23" s="42"/>
      <c r="O23" s="42"/>
      <c r="P23" s="42"/>
    </row>
    <row r="24" spans="1:16" ht="18.75" x14ac:dyDescent="0.3">
      <c r="A24" s="42"/>
      <c r="B24" s="43" t="s">
        <v>437</v>
      </c>
      <c r="C24" s="272"/>
      <c r="D24" s="272"/>
      <c r="E24" s="272"/>
      <c r="F24" s="272"/>
      <c r="G24" s="272"/>
      <c r="H24" s="580"/>
      <c r="I24" s="580"/>
      <c r="J24" s="573"/>
      <c r="K24" s="42"/>
      <c r="L24" s="42"/>
      <c r="M24" s="42"/>
      <c r="N24" s="42"/>
      <c r="O24" s="42"/>
      <c r="P24" s="42"/>
    </row>
    <row r="25" spans="1:16" ht="19.5" thickBot="1" x14ac:dyDescent="0.35">
      <c r="A25" s="42"/>
      <c r="B25" s="43"/>
      <c r="C25" s="272"/>
      <c r="D25" s="272"/>
      <c r="E25" s="272"/>
      <c r="F25" s="272"/>
      <c r="G25" s="272"/>
      <c r="H25" s="580"/>
      <c r="I25" s="580"/>
      <c r="J25" s="573"/>
      <c r="K25" s="42"/>
      <c r="L25" s="42"/>
      <c r="M25" s="42"/>
      <c r="N25" s="42"/>
      <c r="O25" s="42"/>
      <c r="P25" s="42"/>
    </row>
    <row r="26" spans="1:16" ht="30" customHeight="1" thickBot="1" x14ac:dyDescent="0.35">
      <c r="A26" s="42"/>
      <c r="B26" s="44"/>
      <c r="C26" s="992" t="s">
        <v>128</v>
      </c>
      <c r="D26" s="992"/>
      <c r="E26" s="992"/>
      <c r="F26" s="992"/>
      <c r="G26" s="992"/>
      <c r="H26" s="992"/>
      <c r="I26" s="992"/>
      <c r="J26" s="992"/>
      <c r="K26" s="992"/>
      <c r="L26" s="992"/>
      <c r="N26" s="42"/>
      <c r="O26" s="1099"/>
      <c r="P26" s="1100"/>
    </row>
    <row r="27" spans="1:16" ht="18.75" x14ac:dyDescent="0.3">
      <c r="A27" s="41"/>
      <c r="B27" s="270"/>
      <c r="C27" s="41"/>
      <c r="D27" s="41"/>
      <c r="E27" s="41"/>
      <c r="F27" s="41"/>
      <c r="G27" s="41"/>
      <c r="H27" s="41"/>
      <c r="I27" s="41"/>
      <c r="J27" s="41"/>
      <c r="K27" s="41"/>
      <c r="L27" s="41"/>
      <c r="M27" s="41"/>
      <c r="N27" s="41"/>
      <c r="O27" s="41"/>
      <c r="P27" s="41"/>
    </row>
    <row r="28" spans="1:16" ht="18.75" x14ac:dyDescent="0.25">
      <c r="A28" s="41"/>
      <c r="B28" s="581" t="s">
        <v>438</v>
      </c>
      <c r="C28" s="41"/>
      <c r="D28" s="41"/>
      <c r="E28" s="41"/>
      <c r="F28" s="41"/>
      <c r="G28" s="41"/>
      <c r="H28" s="41"/>
      <c r="I28" s="41"/>
      <c r="J28" s="41"/>
      <c r="K28" s="41"/>
      <c r="L28" s="41"/>
      <c r="M28" s="41"/>
      <c r="N28" s="41"/>
      <c r="O28" s="41"/>
      <c r="P28" s="41"/>
    </row>
    <row r="29" spans="1:16" ht="15.75" thickBot="1" x14ac:dyDescent="0.3">
      <c r="A29" s="41"/>
      <c r="B29" s="582"/>
      <c r="C29" s="41"/>
      <c r="D29" s="41"/>
      <c r="E29" s="41"/>
      <c r="F29" s="41"/>
      <c r="G29" s="41"/>
      <c r="H29" s="41"/>
      <c r="I29" s="41"/>
      <c r="J29" s="41"/>
      <c r="K29" s="41"/>
      <c r="L29" s="41"/>
      <c r="M29" s="41"/>
      <c r="N29" s="41"/>
      <c r="O29" s="41"/>
      <c r="P29" s="41"/>
    </row>
    <row r="30" spans="1:16" ht="44.25" customHeight="1" thickBot="1" x14ac:dyDescent="0.3">
      <c r="A30" s="41"/>
      <c r="B30" s="41"/>
      <c r="C30" s="993" t="s">
        <v>522</v>
      </c>
      <c r="D30" s="994"/>
      <c r="E30" s="994"/>
      <c r="F30" s="994"/>
      <c r="G30" s="994"/>
      <c r="H30" s="994"/>
      <c r="I30" s="994"/>
      <c r="J30" s="994"/>
      <c r="K30" s="994"/>
      <c r="L30" s="994"/>
      <c r="M30" s="994"/>
      <c r="N30" s="995"/>
      <c r="O30" s="993" t="s">
        <v>513</v>
      </c>
      <c r="P30" s="997"/>
    </row>
    <row r="31" spans="1:16" ht="24.95" customHeight="1" x14ac:dyDescent="0.3">
      <c r="A31" s="41"/>
      <c r="B31" s="41"/>
      <c r="C31" s="918" t="s">
        <v>88</v>
      </c>
      <c r="D31" s="919"/>
      <c r="E31" s="919"/>
      <c r="F31" s="919"/>
      <c r="G31" s="919"/>
      <c r="H31" s="919"/>
      <c r="I31" s="919"/>
      <c r="J31" s="919"/>
      <c r="K31" s="919"/>
      <c r="L31" s="919"/>
      <c r="M31" s="919"/>
      <c r="N31" s="920"/>
      <c r="O31" s="1101"/>
      <c r="P31" s="1102"/>
    </row>
    <row r="32" spans="1:16" ht="24.95" customHeight="1" x14ac:dyDescent="0.3">
      <c r="A32" s="41"/>
      <c r="B32" s="41"/>
      <c r="C32" s="921" t="s">
        <v>89</v>
      </c>
      <c r="D32" s="922"/>
      <c r="E32" s="922"/>
      <c r="F32" s="922"/>
      <c r="G32" s="922"/>
      <c r="H32" s="922"/>
      <c r="I32" s="922"/>
      <c r="J32" s="922"/>
      <c r="K32" s="922"/>
      <c r="L32" s="922"/>
      <c r="M32" s="922"/>
      <c r="N32" s="923"/>
      <c r="O32" s="1103"/>
      <c r="P32" s="1104"/>
    </row>
    <row r="33" spans="1:16" ht="24.95" customHeight="1" x14ac:dyDescent="0.3">
      <c r="A33" s="41"/>
      <c r="B33" s="41"/>
      <c r="C33" s="921" t="s">
        <v>90</v>
      </c>
      <c r="D33" s="922"/>
      <c r="E33" s="922"/>
      <c r="F33" s="922"/>
      <c r="G33" s="922"/>
      <c r="H33" s="922"/>
      <c r="I33" s="922"/>
      <c r="J33" s="922"/>
      <c r="K33" s="922"/>
      <c r="L33" s="922"/>
      <c r="M33" s="922"/>
      <c r="N33" s="923"/>
      <c r="O33" s="1103"/>
      <c r="P33" s="1104"/>
    </row>
    <row r="34" spans="1:16" ht="24.95" customHeight="1" x14ac:dyDescent="0.3">
      <c r="A34" s="41"/>
      <c r="B34" s="41"/>
      <c r="C34" s="1001" t="s">
        <v>91</v>
      </c>
      <c r="D34" s="1002"/>
      <c r="E34" s="1002"/>
      <c r="F34" s="1002"/>
      <c r="G34" s="1002"/>
      <c r="H34" s="1002"/>
      <c r="I34" s="1002"/>
      <c r="J34" s="1002"/>
      <c r="K34" s="1002"/>
      <c r="L34" s="1002"/>
      <c r="M34" s="1002"/>
      <c r="N34" s="1003"/>
      <c r="O34" s="1103"/>
      <c r="P34" s="1104"/>
    </row>
    <row r="35" spans="1:16" ht="24.95" customHeight="1" x14ac:dyDescent="0.3">
      <c r="A35" s="41"/>
      <c r="B35" s="41"/>
      <c r="C35" s="1001" t="s">
        <v>92</v>
      </c>
      <c r="D35" s="1002"/>
      <c r="E35" s="1002"/>
      <c r="F35" s="1002"/>
      <c r="G35" s="1002"/>
      <c r="H35" s="1002"/>
      <c r="I35" s="1002"/>
      <c r="J35" s="1002"/>
      <c r="K35" s="1002"/>
      <c r="L35" s="1002"/>
      <c r="M35" s="1002"/>
      <c r="N35" s="1003"/>
      <c r="O35" s="1105"/>
      <c r="P35" s="1106"/>
    </row>
    <row r="36" spans="1:16" ht="24.95" customHeight="1" x14ac:dyDescent="0.3">
      <c r="A36" s="41"/>
      <c r="B36" s="41"/>
      <c r="C36" s="1001" t="s">
        <v>93</v>
      </c>
      <c r="D36" s="1002"/>
      <c r="E36" s="1002"/>
      <c r="F36" s="1002"/>
      <c r="G36" s="1002"/>
      <c r="H36" s="1002"/>
      <c r="I36" s="1002"/>
      <c r="J36" s="1002"/>
      <c r="K36" s="1002"/>
      <c r="L36" s="1002"/>
      <c r="M36" s="1002"/>
      <c r="N36" s="1003"/>
      <c r="O36" s="1103"/>
      <c r="P36" s="1104"/>
    </row>
    <row r="37" spans="1:16" ht="24.95" customHeight="1" x14ac:dyDescent="0.3">
      <c r="A37" s="41"/>
      <c r="B37" s="41"/>
      <c r="C37" s="1001" t="s">
        <v>94</v>
      </c>
      <c r="D37" s="1002"/>
      <c r="E37" s="1002"/>
      <c r="F37" s="1002"/>
      <c r="G37" s="1002"/>
      <c r="H37" s="1002"/>
      <c r="I37" s="1002"/>
      <c r="J37" s="1002"/>
      <c r="K37" s="1002"/>
      <c r="L37" s="1002"/>
      <c r="M37" s="1002"/>
      <c r="N37" s="1003"/>
      <c r="O37" s="1105"/>
      <c r="P37" s="1106"/>
    </row>
    <row r="38" spans="1:16" ht="24.95" customHeight="1" x14ac:dyDescent="0.3">
      <c r="A38" s="41"/>
      <c r="B38" s="41"/>
      <c r="C38" s="1001" t="s">
        <v>95</v>
      </c>
      <c r="D38" s="1002"/>
      <c r="E38" s="1002"/>
      <c r="F38" s="1002"/>
      <c r="G38" s="1002"/>
      <c r="H38" s="1002"/>
      <c r="I38" s="1002"/>
      <c r="J38" s="1002"/>
      <c r="K38" s="1002"/>
      <c r="L38" s="1002"/>
      <c r="M38" s="1002"/>
      <c r="N38" s="1003"/>
      <c r="O38" s="1105"/>
      <c r="P38" s="1106"/>
    </row>
    <row r="39" spans="1:16" ht="24.95" customHeight="1" x14ac:dyDescent="0.3">
      <c r="A39" s="41"/>
      <c r="B39" s="41"/>
      <c r="C39" s="1001" t="s">
        <v>96</v>
      </c>
      <c r="D39" s="1002"/>
      <c r="E39" s="1002"/>
      <c r="F39" s="1002"/>
      <c r="G39" s="1002"/>
      <c r="H39" s="1002"/>
      <c r="I39" s="1002"/>
      <c r="J39" s="1002"/>
      <c r="K39" s="1002"/>
      <c r="L39" s="1002"/>
      <c r="M39" s="1002"/>
      <c r="N39" s="1003"/>
      <c r="O39" s="1105"/>
      <c r="P39" s="1106"/>
    </row>
    <row r="40" spans="1:16" ht="24.95" customHeight="1" x14ac:dyDescent="0.3">
      <c r="A40" s="41"/>
      <c r="B40" s="41"/>
      <c r="C40" s="1001" t="s">
        <v>97</v>
      </c>
      <c r="D40" s="1002"/>
      <c r="E40" s="1002"/>
      <c r="F40" s="1002"/>
      <c r="G40" s="1002"/>
      <c r="H40" s="1002"/>
      <c r="I40" s="1002"/>
      <c r="J40" s="1002"/>
      <c r="K40" s="1002"/>
      <c r="L40" s="1002"/>
      <c r="M40" s="1002"/>
      <c r="N40" s="1003"/>
      <c r="O40" s="1105"/>
      <c r="P40" s="1106"/>
    </row>
    <row r="41" spans="1:16" ht="24.95" customHeight="1" x14ac:dyDescent="0.3">
      <c r="A41" s="41"/>
      <c r="B41" s="41"/>
      <c r="C41" s="1004" t="s">
        <v>98</v>
      </c>
      <c r="D41" s="1005"/>
      <c r="E41" s="1005"/>
      <c r="F41" s="1005"/>
      <c r="G41" s="1005"/>
      <c r="H41" s="1005"/>
      <c r="I41" s="1005"/>
      <c r="J41" s="1005"/>
      <c r="K41" s="1005"/>
      <c r="L41" s="1005"/>
      <c r="M41" s="1005"/>
      <c r="N41" s="1006"/>
      <c r="O41" s="1105"/>
      <c r="P41" s="1106"/>
    </row>
    <row r="42" spans="1:16" ht="24.95" customHeight="1" thickBot="1" x14ac:dyDescent="0.35">
      <c r="A42" s="41"/>
      <c r="B42" s="41"/>
      <c r="C42" s="1007" t="s">
        <v>99</v>
      </c>
      <c r="D42" s="1008"/>
      <c r="E42" s="1008"/>
      <c r="F42" s="1008"/>
      <c r="G42" s="1008"/>
      <c r="H42" s="1008"/>
      <c r="I42" s="1008"/>
      <c r="J42" s="1008"/>
      <c r="K42" s="1008"/>
      <c r="L42" s="1008"/>
      <c r="M42" s="1008"/>
      <c r="N42" s="1009"/>
      <c r="O42" s="1107"/>
      <c r="P42" s="1108"/>
    </row>
    <row r="43" spans="1:16" x14ac:dyDescent="0.25">
      <c r="A43" s="41"/>
      <c r="B43" s="41"/>
      <c r="C43" s="41"/>
      <c r="D43" s="41"/>
      <c r="E43" s="41"/>
      <c r="F43" s="41"/>
      <c r="G43" s="41"/>
      <c r="H43" s="41"/>
      <c r="I43" s="41"/>
      <c r="J43" s="41"/>
      <c r="K43" s="41"/>
      <c r="L43" s="41"/>
      <c r="M43" s="41"/>
      <c r="N43" s="41"/>
      <c r="O43" s="41"/>
      <c r="P43" s="41"/>
    </row>
    <row r="44" spans="1:16" ht="18.75" x14ac:dyDescent="0.25">
      <c r="A44" s="41"/>
      <c r="B44" s="583" t="s">
        <v>439</v>
      </c>
      <c r="C44" s="584"/>
      <c r="D44" s="584"/>
      <c r="E44" s="41"/>
      <c r="F44" s="41"/>
      <c r="G44" s="41"/>
      <c r="H44" s="41"/>
      <c r="I44" s="41"/>
      <c r="J44" s="41"/>
      <c r="K44" s="41"/>
      <c r="L44" s="41"/>
      <c r="M44" s="41"/>
      <c r="N44" s="41"/>
      <c r="O44" s="41"/>
      <c r="P44" s="41"/>
    </row>
    <row r="45" spans="1:16" ht="15.75" thickBot="1" x14ac:dyDescent="0.3">
      <c r="A45" s="41"/>
      <c r="B45" s="585"/>
      <c r="C45" s="584"/>
      <c r="D45" s="584"/>
      <c r="E45" s="41"/>
      <c r="F45" s="41"/>
      <c r="G45" s="41"/>
      <c r="H45" s="41"/>
      <c r="I45" s="41"/>
      <c r="J45" s="41"/>
      <c r="K45" s="41"/>
      <c r="L45" s="41"/>
      <c r="M45" s="41"/>
      <c r="N45" s="41"/>
      <c r="O45" s="41"/>
      <c r="P45" s="41"/>
    </row>
    <row r="46" spans="1:16" ht="60.75" customHeight="1" thickBot="1" x14ac:dyDescent="0.3">
      <c r="A46" s="42"/>
      <c r="B46" s="42"/>
      <c r="C46" s="976" t="s">
        <v>786</v>
      </c>
      <c r="D46" s="977"/>
      <c r="E46" s="977"/>
      <c r="F46" s="977"/>
      <c r="G46" s="977"/>
      <c r="H46" s="978"/>
      <c r="I46" s="737"/>
      <c r="J46" s="737"/>
      <c r="K46" s="976" t="s">
        <v>787</v>
      </c>
      <c r="L46" s="977"/>
      <c r="M46" s="977"/>
      <c r="N46" s="977"/>
      <c r="O46" s="977"/>
      <c r="P46" s="978"/>
    </row>
    <row r="47" spans="1:16" ht="30" customHeight="1" x14ac:dyDescent="0.25">
      <c r="A47" s="41"/>
      <c r="B47" s="41"/>
      <c r="C47" s="979" t="s">
        <v>85</v>
      </c>
      <c r="D47" s="980"/>
      <c r="E47" s="1109"/>
      <c r="F47" s="1109"/>
      <c r="G47" s="1109"/>
      <c r="H47" s="1110"/>
      <c r="I47" s="737"/>
      <c r="J47" s="737"/>
      <c r="K47" s="979" t="s">
        <v>85</v>
      </c>
      <c r="L47" s="980"/>
      <c r="M47" s="1109"/>
      <c r="N47" s="1109"/>
      <c r="O47" s="1109"/>
      <c r="P47" s="1110"/>
    </row>
    <row r="48" spans="1:16" ht="30" customHeight="1" x14ac:dyDescent="0.25">
      <c r="A48" s="41"/>
      <c r="B48" s="41"/>
      <c r="C48" s="981" t="s">
        <v>514</v>
      </c>
      <c r="D48" s="982"/>
      <c r="E48" s="1111"/>
      <c r="F48" s="1111"/>
      <c r="G48" s="1111"/>
      <c r="H48" s="1112"/>
      <c r="I48" s="737"/>
      <c r="J48" s="737"/>
      <c r="K48" s="981" t="s">
        <v>514</v>
      </c>
      <c r="L48" s="982"/>
      <c r="M48" s="1111"/>
      <c r="N48" s="1111"/>
      <c r="O48" s="1111"/>
      <c r="P48" s="1112"/>
    </row>
    <row r="49" spans="1:17" ht="30" customHeight="1" x14ac:dyDescent="0.25">
      <c r="A49" s="41"/>
      <c r="B49" s="41"/>
      <c r="C49" s="981" t="s">
        <v>86</v>
      </c>
      <c r="D49" s="982"/>
      <c r="E49" s="1111"/>
      <c r="F49" s="1111"/>
      <c r="G49" s="1111"/>
      <c r="H49" s="1112"/>
      <c r="I49" s="737"/>
      <c r="J49" s="737"/>
      <c r="K49" s="981" t="s">
        <v>86</v>
      </c>
      <c r="L49" s="982"/>
      <c r="M49" s="1111"/>
      <c r="N49" s="1111"/>
      <c r="O49" s="1111"/>
      <c r="P49" s="1112"/>
    </row>
    <row r="50" spans="1:17" ht="30" customHeight="1" x14ac:dyDescent="0.25">
      <c r="A50" s="41"/>
      <c r="B50" s="41"/>
      <c r="C50" s="983" t="s">
        <v>235</v>
      </c>
      <c r="D50" s="984"/>
      <c r="E50" s="1111"/>
      <c r="F50" s="1111"/>
      <c r="G50" s="1111"/>
      <c r="H50" s="1112"/>
      <c r="I50" s="593"/>
      <c r="J50" s="573"/>
      <c r="K50" s="983" t="s">
        <v>235</v>
      </c>
      <c r="L50" s="984"/>
      <c r="M50" s="1111"/>
      <c r="N50" s="1111"/>
      <c r="O50" s="1111"/>
      <c r="P50" s="1112"/>
    </row>
    <row r="51" spans="1:17" ht="30" customHeight="1" thickBot="1" x14ac:dyDescent="0.3">
      <c r="A51" s="41"/>
      <c r="B51" s="41"/>
      <c r="C51" s="974" t="s">
        <v>87</v>
      </c>
      <c r="D51" s="975"/>
      <c r="E51" s="1113"/>
      <c r="F51" s="1113"/>
      <c r="G51" s="1113"/>
      <c r="H51" s="1114"/>
      <c r="I51" s="738"/>
      <c r="J51" s="738"/>
      <c r="K51" s="974" t="s">
        <v>87</v>
      </c>
      <c r="L51" s="975"/>
      <c r="M51" s="1113"/>
      <c r="N51" s="1113"/>
      <c r="O51" s="1113"/>
      <c r="P51" s="1114"/>
    </row>
    <row r="52" spans="1:17" x14ac:dyDescent="0.25">
      <c r="A52" s="41"/>
      <c r="B52" s="41"/>
      <c r="C52" s="588"/>
      <c r="D52" s="588"/>
      <c r="E52" s="588"/>
      <c r="F52" s="586"/>
      <c r="G52" s="586"/>
      <c r="H52" s="586"/>
      <c r="I52" s="586"/>
      <c r="J52" s="586"/>
      <c r="K52" s="589"/>
      <c r="L52" s="41"/>
      <c r="M52" s="41"/>
      <c r="O52" s="590"/>
      <c r="P52" s="590"/>
    </row>
    <row r="53" spans="1:17" ht="18.75" x14ac:dyDescent="0.25">
      <c r="A53" s="42"/>
      <c r="B53" s="591" t="s">
        <v>440</v>
      </c>
      <c r="C53" s="592"/>
      <c r="D53" s="592"/>
      <c r="E53" s="592"/>
      <c r="F53" s="592"/>
      <c r="G53" s="592"/>
      <c r="H53" s="592"/>
      <c r="I53" s="592"/>
      <c r="J53" s="592"/>
      <c r="K53" s="592"/>
      <c r="L53" s="41"/>
      <c r="M53" s="41"/>
      <c r="N53" s="41"/>
      <c r="O53" s="593"/>
      <c r="P53" s="593"/>
    </row>
    <row r="54" spans="1:17" ht="15.75" thickBot="1" x14ac:dyDescent="0.3">
      <c r="A54" s="41"/>
      <c r="B54" s="587"/>
      <c r="C54" s="587"/>
      <c r="D54" s="587"/>
      <c r="E54" s="587"/>
      <c r="F54" s="587"/>
      <c r="G54" s="587"/>
      <c r="H54" s="587"/>
      <c r="I54" s="587"/>
      <c r="J54" s="587"/>
      <c r="K54" s="587"/>
      <c r="L54" s="587"/>
      <c r="M54" s="587"/>
      <c r="N54" s="587"/>
      <c r="O54" s="587"/>
      <c r="P54" s="587"/>
      <c r="Q54" s="587"/>
    </row>
    <row r="55" spans="1:17" ht="24.95" customHeight="1" thickBot="1" x14ac:dyDescent="0.3">
      <c r="A55" s="41"/>
      <c r="B55" s="949" t="s">
        <v>234</v>
      </c>
      <c r="C55" s="950"/>
      <c r="D55" s="950"/>
      <c r="E55" s="950"/>
      <c r="F55" s="950"/>
      <c r="G55" s="950"/>
      <c r="H55" s="950"/>
      <c r="I55" s="950"/>
      <c r="J55" s="950"/>
      <c r="K55" s="950"/>
      <c r="L55" s="950"/>
      <c r="M55" s="950"/>
      <c r="N55" s="950"/>
      <c r="O55" s="950"/>
      <c r="P55" s="950"/>
      <c r="Q55" s="951"/>
    </row>
    <row r="56" spans="1:17" ht="16.5" thickBot="1" x14ac:dyDescent="0.3">
      <c r="A56" s="41"/>
      <c r="B56" s="970"/>
      <c r="C56" s="971"/>
      <c r="D56" s="594">
        <v>1</v>
      </c>
      <c r="E56" s="594">
        <v>2</v>
      </c>
      <c r="F56" s="594">
        <v>3</v>
      </c>
      <c r="G56" s="924">
        <v>4</v>
      </c>
      <c r="H56" s="925"/>
      <c r="I56" s="924">
        <v>5</v>
      </c>
      <c r="J56" s="960"/>
      <c r="K56" s="960"/>
      <c r="L56" s="925"/>
      <c r="M56" s="594">
        <v>6</v>
      </c>
      <c r="N56" s="924">
        <v>7</v>
      </c>
      <c r="O56" s="960"/>
      <c r="P56" s="925"/>
      <c r="Q56" s="627">
        <v>8</v>
      </c>
    </row>
    <row r="57" spans="1:17" ht="35.25" customHeight="1" thickBot="1" x14ac:dyDescent="0.3">
      <c r="A57" s="41"/>
      <c r="B57" s="972"/>
      <c r="C57" s="973"/>
      <c r="D57" s="595" t="s">
        <v>302</v>
      </c>
      <c r="E57" s="595" t="s">
        <v>303</v>
      </c>
      <c r="F57" s="595" t="s">
        <v>305</v>
      </c>
      <c r="G57" s="924" t="s">
        <v>304</v>
      </c>
      <c r="H57" s="925"/>
      <c r="I57" s="924" t="s">
        <v>501</v>
      </c>
      <c r="J57" s="960"/>
      <c r="K57" s="960"/>
      <c r="L57" s="925"/>
      <c r="M57" s="273" t="s">
        <v>251</v>
      </c>
      <c r="N57" s="967" t="s">
        <v>507</v>
      </c>
      <c r="O57" s="968"/>
      <c r="P57" s="969"/>
      <c r="Q57" s="688" t="s">
        <v>682</v>
      </c>
    </row>
    <row r="58" spans="1:17" ht="127.5" customHeight="1" thickBot="1" x14ac:dyDescent="0.3">
      <c r="A58" s="41"/>
      <c r="B58" s="628" t="s">
        <v>41</v>
      </c>
      <c r="C58" s="594" t="s">
        <v>508</v>
      </c>
      <c r="D58" s="594" t="s">
        <v>719</v>
      </c>
      <c r="E58" s="594" t="s">
        <v>720</v>
      </c>
      <c r="F58" s="594" t="s">
        <v>672</v>
      </c>
      <c r="G58" s="594" t="s">
        <v>721</v>
      </c>
      <c r="H58" s="594" t="s">
        <v>722</v>
      </c>
      <c r="I58" s="596" t="s">
        <v>509</v>
      </c>
      <c r="J58" s="594" t="s">
        <v>723</v>
      </c>
      <c r="K58" s="596" t="s">
        <v>724</v>
      </c>
      <c r="L58" s="594" t="s">
        <v>301</v>
      </c>
      <c r="M58" s="596" t="s">
        <v>725</v>
      </c>
      <c r="N58" s="596" t="s">
        <v>726</v>
      </c>
      <c r="O58" s="596" t="s">
        <v>727</v>
      </c>
      <c r="P58" s="596" t="s">
        <v>728</v>
      </c>
      <c r="Q58" s="627" t="s">
        <v>165</v>
      </c>
    </row>
    <row r="59" spans="1:17" ht="42" customHeight="1" x14ac:dyDescent="0.25">
      <c r="A59" s="41"/>
      <c r="B59" s="630">
        <v>1</v>
      </c>
      <c r="C59" s="597" t="s">
        <v>85</v>
      </c>
      <c r="D59" s="1115">
        <v>0</v>
      </c>
      <c r="E59" s="1115">
        <v>0</v>
      </c>
      <c r="F59" s="1115">
        <v>0</v>
      </c>
      <c r="G59" s="1115">
        <v>0</v>
      </c>
      <c r="H59" s="1115">
        <v>0</v>
      </c>
      <c r="I59" s="598">
        <f>D59+G59+H59-E59</f>
        <v>0</v>
      </c>
      <c r="J59" s="1115">
        <v>0</v>
      </c>
      <c r="K59" s="598">
        <f>I59-J59</f>
        <v>0</v>
      </c>
      <c r="L59" s="1115">
        <v>0</v>
      </c>
      <c r="M59" s="598">
        <f>IF(-E59+F59&gt;=0,-E59+F59,"Error - Review Col 2 &amp; 3")</f>
        <v>0</v>
      </c>
      <c r="N59" s="561" t="e">
        <f>(J59/((D59+(D59+G59-J59))/2))</f>
        <v>#DIV/0!</v>
      </c>
      <c r="O59" s="561" t="e">
        <f t="shared" ref="O59:O60" si="0">(K59/(((D59+G59-J59)+E59)/2))</f>
        <v>#DIV/0!</v>
      </c>
      <c r="P59" s="561" t="e">
        <f>((J59+K59)/((D59+E59)/2))</f>
        <v>#DIV/0!</v>
      </c>
      <c r="Q59" s="1115">
        <v>0</v>
      </c>
    </row>
    <row r="60" spans="1:17" ht="42" customHeight="1" x14ac:dyDescent="0.25">
      <c r="A60" s="276"/>
      <c r="B60" s="629">
        <v>2</v>
      </c>
      <c r="C60" s="599" t="s">
        <v>515</v>
      </c>
      <c r="D60" s="1116">
        <v>0</v>
      </c>
      <c r="E60" s="1116">
        <v>0</v>
      </c>
      <c r="F60" s="1116">
        <v>0</v>
      </c>
      <c r="G60" s="1116">
        <v>0</v>
      </c>
      <c r="H60" s="1116">
        <v>0</v>
      </c>
      <c r="I60" s="598">
        <f t="shared" ref="I60:I62" si="1">D60+G60+H60-E60</f>
        <v>0</v>
      </c>
      <c r="J60" s="1116">
        <v>0</v>
      </c>
      <c r="K60" s="600">
        <f>I60-J60</f>
        <v>0</v>
      </c>
      <c r="L60" s="1116">
        <v>0</v>
      </c>
      <c r="M60" s="598">
        <f>IF(-E60+F60&gt;=0,-E60+F60,"Error - Review Col 2 &amp; 3")</f>
        <v>0</v>
      </c>
      <c r="N60" s="561" t="e">
        <f t="shared" ref="N60:N63" si="2">(J60/((D60+(D60+G60-J60))/2))</f>
        <v>#DIV/0!</v>
      </c>
      <c r="O60" s="561" t="e">
        <f t="shared" si="0"/>
        <v>#DIV/0!</v>
      </c>
      <c r="P60" s="561" t="e">
        <f t="shared" ref="P60:P63" si="3">((J60+K60)/((D60+E60)/2))</f>
        <v>#DIV/0!</v>
      </c>
      <c r="Q60" s="1116">
        <v>0</v>
      </c>
    </row>
    <row r="61" spans="1:17" ht="42" customHeight="1" x14ac:dyDescent="0.25">
      <c r="A61" s="41"/>
      <c r="B61" s="629">
        <v>3</v>
      </c>
      <c r="C61" s="599" t="s">
        <v>510</v>
      </c>
      <c r="D61" s="1116">
        <v>0</v>
      </c>
      <c r="E61" s="1116">
        <v>0</v>
      </c>
      <c r="F61" s="1116">
        <v>0</v>
      </c>
      <c r="G61" s="1116">
        <v>0</v>
      </c>
      <c r="H61" s="1116">
        <v>0</v>
      </c>
      <c r="I61" s="598">
        <f t="shared" si="1"/>
        <v>0</v>
      </c>
      <c r="J61" s="1116">
        <v>0</v>
      </c>
      <c r="K61" s="600">
        <f>I61-J61</f>
        <v>0</v>
      </c>
      <c r="L61" s="1116">
        <v>0</v>
      </c>
      <c r="M61" s="598">
        <f>IF(-E61+F61&gt;=0,-E61+F61,"Error - Review Col 2 &amp; 3")</f>
        <v>0</v>
      </c>
      <c r="N61" s="561" t="e">
        <f t="shared" si="2"/>
        <v>#DIV/0!</v>
      </c>
      <c r="O61" s="561" t="e">
        <f>(K61/(((D61+G61-J61)+E61)/2))</f>
        <v>#DIV/0!</v>
      </c>
      <c r="P61" s="561" t="e">
        <f t="shared" si="3"/>
        <v>#DIV/0!</v>
      </c>
      <c r="Q61" s="1116">
        <v>0</v>
      </c>
    </row>
    <row r="62" spans="1:17" ht="48" customHeight="1" x14ac:dyDescent="0.25">
      <c r="A62" s="601"/>
      <c r="B62" s="629">
        <v>4</v>
      </c>
      <c r="C62" s="599" t="s">
        <v>523</v>
      </c>
      <c r="D62" s="1116">
        <v>0</v>
      </c>
      <c r="E62" s="1116">
        <v>0</v>
      </c>
      <c r="F62" s="1116">
        <v>0</v>
      </c>
      <c r="G62" s="1116">
        <v>0</v>
      </c>
      <c r="H62" s="1116">
        <v>0</v>
      </c>
      <c r="I62" s="598">
        <f t="shared" si="1"/>
        <v>0</v>
      </c>
      <c r="J62" s="1116">
        <v>0</v>
      </c>
      <c r="K62" s="600">
        <f>I62-J62</f>
        <v>0</v>
      </c>
      <c r="L62" s="1116">
        <v>0</v>
      </c>
      <c r="M62" s="598">
        <f>IF(-E62+F62&gt;=0,-E62+F62,"Error - Review Col 2 &amp; 3")</f>
        <v>0</v>
      </c>
      <c r="N62" s="561" t="e">
        <f t="shared" si="2"/>
        <v>#DIV/0!</v>
      </c>
      <c r="O62" s="561" t="e">
        <f t="shared" ref="O62:O63" si="4">(K62/(((D62+G62-J62)+E62)/2))</f>
        <v>#DIV/0!</v>
      </c>
      <c r="P62" s="561" t="e">
        <f t="shared" si="3"/>
        <v>#DIV/0!</v>
      </c>
      <c r="Q62" s="1116">
        <v>0</v>
      </c>
    </row>
    <row r="63" spans="1:17" ht="42" customHeight="1" thickBot="1" x14ac:dyDescent="0.3">
      <c r="A63" s="41"/>
      <c r="B63" s="602">
        <v>5</v>
      </c>
      <c r="C63" s="603" t="s">
        <v>100</v>
      </c>
      <c r="D63" s="1117">
        <v>0</v>
      </c>
      <c r="E63" s="1117">
        <v>0</v>
      </c>
      <c r="F63" s="1117">
        <v>0</v>
      </c>
      <c r="G63" s="1117">
        <v>0</v>
      </c>
      <c r="H63" s="1117">
        <v>0</v>
      </c>
      <c r="I63" s="598">
        <f>D63+G63+H63-E63</f>
        <v>0</v>
      </c>
      <c r="J63" s="1117">
        <v>0</v>
      </c>
      <c r="K63" s="604">
        <f>I63-J63</f>
        <v>0</v>
      </c>
      <c r="L63" s="1117">
        <v>0</v>
      </c>
      <c r="M63" s="598">
        <f>IF(-E63+F63&gt;=0,-E63+F63,"Error - Review Col 2 &amp; 3")</f>
        <v>0</v>
      </c>
      <c r="N63" s="561" t="e">
        <f t="shared" si="2"/>
        <v>#DIV/0!</v>
      </c>
      <c r="O63" s="561" t="e">
        <f t="shared" si="4"/>
        <v>#DIV/0!</v>
      </c>
      <c r="P63" s="561" t="e">
        <f t="shared" si="3"/>
        <v>#DIV/0!</v>
      </c>
      <c r="Q63" s="1117">
        <v>0</v>
      </c>
    </row>
    <row r="64" spans="1:17" ht="32.25" thickBot="1" x14ac:dyDescent="0.3">
      <c r="A64" s="41"/>
      <c r="B64" s="274"/>
      <c r="C64" s="605" t="s">
        <v>236</v>
      </c>
      <c r="D64" s="606">
        <f t="shared" ref="D64:L64" si="5">SUM(D59:D63)</f>
        <v>0</v>
      </c>
      <c r="E64" s="607">
        <f>SUM(E59:E63)</f>
        <v>0</v>
      </c>
      <c r="F64" s="606">
        <f t="shared" si="5"/>
        <v>0</v>
      </c>
      <c r="G64" s="606">
        <f t="shared" si="5"/>
        <v>0</v>
      </c>
      <c r="H64" s="606">
        <f t="shared" si="5"/>
        <v>0</v>
      </c>
      <c r="I64" s="608">
        <f>SUM(I59:I63)</f>
        <v>0</v>
      </c>
      <c r="J64" s="609">
        <f t="shared" si="5"/>
        <v>0</v>
      </c>
      <c r="K64" s="609">
        <f t="shared" si="5"/>
        <v>0</v>
      </c>
      <c r="L64" s="609">
        <f t="shared" si="5"/>
        <v>0</v>
      </c>
      <c r="M64" s="609">
        <f>SUM(M59:M63)</f>
        <v>0</v>
      </c>
      <c r="N64" s="562" t="e">
        <f>((J59+J60+J61+J62+J63)/((D64+(D59+G59-J59)+(D60+G60-J60)+(D61+G61-J61)+(D62+G62-J62)+(D63+G63-J63))/2))</f>
        <v>#DIV/0!</v>
      </c>
      <c r="O64" s="562" t="e">
        <f>((K59+K60+K61+K62+K63)/(((D59+G59-J59)+(D60+G60-J60)+(D61+G61-J61)+(D62+G62-J62)+(D63+G63-J63)+E64)/2))</f>
        <v>#DIV/0!</v>
      </c>
      <c r="P64" s="562" t="e">
        <f>(J59+K59+J60+K60+J61+K61+J62+K62+J63+K63)/((D64+E64)/2)</f>
        <v>#DIV/0!</v>
      </c>
      <c r="Q64" s="275"/>
    </row>
    <row r="65" spans="1:17" ht="15.75" thickBot="1" x14ac:dyDescent="0.3">
      <c r="A65" s="41"/>
      <c r="B65" s="610"/>
      <c r="C65" s="610"/>
      <c r="D65" s="610"/>
      <c r="E65" s="610"/>
      <c r="F65" s="610"/>
      <c r="G65" s="610"/>
      <c r="H65" s="610"/>
      <c r="I65" s="610"/>
      <c r="J65" s="610"/>
      <c r="K65" s="610"/>
      <c r="L65" s="276"/>
      <c r="M65" s="276"/>
      <c r="N65" s="276"/>
      <c r="O65" s="41"/>
      <c r="P65" s="41"/>
    </row>
    <row r="66" spans="1:17" ht="24.95" customHeight="1" thickBot="1" x14ac:dyDescent="0.3">
      <c r="A66" s="41"/>
      <c r="B66" s="949" t="s">
        <v>252</v>
      </c>
      <c r="C66" s="950"/>
      <c r="D66" s="950"/>
      <c r="E66" s="950"/>
      <c r="F66" s="950"/>
      <c r="G66" s="950"/>
      <c r="H66" s="950"/>
      <c r="I66" s="950"/>
      <c r="J66" s="950"/>
      <c r="K66" s="950"/>
      <c r="L66" s="950"/>
      <c r="M66" s="950"/>
      <c r="N66" s="950"/>
      <c r="O66" s="950"/>
      <c r="P66" s="950"/>
      <c r="Q66" s="951"/>
    </row>
    <row r="67" spans="1:17" ht="50.1" customHeight="1" thickBot="1" x14ac:dyDescent="0.3">
      <c r="A67" s="41"/>
      <c r="B67" s="611" t="s">
        <v>41</v>
      </c>
      <c r="C67" s="926" t="s">
        <v>126</v>
      </c>
      <c r="D67" s="927"/>
      <c r="E67" s="927"/>
      <c r="F67" s="927"/>
      <c r="G67" s="927"/>
      <c r="H67" s="927"/>
      <c r="I67" s="928"/>
      <c r="J67" s="926" t="s">
        <v>729</v>
      </c>
      <c r="K67" s="928"/>
      <c r="L67" s="924" t="s">
        <v>730</v>
      </c>
      <c r="M67" s="925"/>
      <c r="N67" s="924" t="s">
        <v>731</v>
      </c>
      <c r="O67" s="925"/>
      <c r="P67" s="924" t="s">
        <v>732</v>
      </c>
      <c r="Q67" s="925"/>
    </row>
    <row r="68" spans="1:17" ht="24.95" customHeight="1" x14ac:dyDescent="0.25">
      <c r="A68" s="41"/>
      <c r="B68" s="630">
        <v>6</v>
      </c>
      <c r="C68" s="929" t="s">
        <v>85</v>
      </c>
      <c r="D68" s="930"/>
      <c r="E68" s="930"/>
      <c r="F68" s="930"/>
      <c r="G68" s="930"/>
      <c r="H68" s="930"/>
      <c r="I68" s="931"/>
      <c r="J68" s="1118"/>
      <c r="K68" s="1119"/>
      <c r="L68" s="1118"/>
      <c r="M68" s="1119"/>
      <c r="N68" s="1120"/>
      <c r="O68" s="1121"/>
      <c r="P68" s="1120"/>
      <c r="Q68" s="1121"/>
    </row>
    <row r="69" spans="1:17" ht="24.95" customHeight="1" x14ac:dyDescent="0.25">
      <c r="A69" s="276"/>
      <c r="B69" s="629">
        <v>7</v>
      </c>
      <c r="C69" s="932" t="s">
        <v>516</v>
      </c>
      <c r="D69" s="933"/>
      <c r="E69" s="933"/>
      <c r="F69" s="933"/>
      <c r="G69" s="933"/>
      <c r="H69" s="933"/>
      <c r="I69" s="934"/>
      <c r="J69" s="1122"/>
      <c r="K69" s="1123"/>
      <c r="L69" s="1122"/>
      <c r="M69" s="1123"/>
      <c r="N69" s="1124"/>
      <c r="O69" s="1125"/>
      <c r="P69" s="1124"/>
      <c r="Q69" s="1125"/>
    </row>
    <row r="70" spans="1:17" ht="24.95" customHeight="1" x14ac:dyDescent="0.25">
      <c r="A70" s="277"/>
      <c r="B70" s="629">
        <v>8</v>
      </c>
      <c r="C70" s="932" t="s">
        <v>86</v>
      </c>
      <c r="D70" s="933"/>
      <c r="E70" s="933"/>
      <c r="F70" s="933"/>
      <c r="G70" s="933"/>
      <c r="H70" s="933"/>
      <c r="I70" s="934"/>
      <c r="J70" s="1122"/>
      <c r="K70" s="1123"/>
      <c r="L70" s="1122"/>
      <c r="M70" s="1123"/>
      <c r="N70" s="1124"/>
      <c r="O70" s="1125"/>
      <c r="P70" s="1124"/>
      <c r="Q70" s="1125"/>
    </row>
    <row r="71" spans="1:17" ht="24.95" customHeight="1" x14ac:dyDescent="0.25">
      <c r="A71" s="41"/>
      <c r="B71" s="629">
        <v>9</v>
      </c>
      <c r="C71" s="935" t="s">
        <v>127</v>
      </c>
      <c r="D71" s="936"/>
      <c r="E71" s="936"/>
      <c r="F71" s="936"/>
      <c r="G71" s="936"/>
      <c r="H71" s="936"/>
      <c r="I71" s="937"/>
      <c r="J71" s="1122"/>
      <c r="K71" s="1123"/>
      <c r="L71" s="1122"/>
      <c r="M71" s="1123"/>
      <c r="N71" s="1124"/>
      <c r="O71" s="1125"/>
      <c r="P71" s="1124"/>
      <c r="Q71" s="1125"/>
    </row>
    <row r="72" spans="1:17" ht="24.95" customHeight="1" thickBot="1" x14ac:dyDescent="0.3">
      <c r="A72" s="41"/>
      <c r="B72" s="602">
        <v>10</v>
      </c>
      <c r="C72" s="964" t="s">
        <v>100</v>
      </c>
      <c r="D72" s="965"/>
      <c r="E72" s="965"/>
      <c r="F72" s="965"/>
      <c r="G72" s="965"/>
      <c r="H72" s="965"/>
      <c r="I72" s="966"/>
      <c r="J72" s="1126"/>
      <c r="K72" s="1127"/>
      <c r="L72" s="1126"/>
      <c r="M72" s="1127"/>
      <c r="N72" s="1128"/>
      <c r="O72" s="1129"/>
      <c r="P72" s="1128"/>
      <c r="Q72" s="1129"/>
    </row>
    <row r="73" spans="1:17" ht="15.75" thickBot="1" x14ac:dyDescent="0.3">
      <c r="A73" s="41"/>
      <c r="B73" s="612"/>
      <c r="C73" s="613"/>
      <c r="D73" s="291"/>
      <c r="E73" s="292"/>
      <c r="F73" s="292"/>
      <c r="G73" s="292"/>
      <c r="H73" s="292"/>
      <c r="I73" s="292"/>
      <c r="J73" s="614"/>
      <c r="K73" s="614"/>
      <c r="L73" s="614"/>
      <c r="M73" s="41"/>
      <c r="N73" s="41"/>
      <c r="O73" s="41"/>
      <c r="P73" s="41"/>
    </row>
    <row r="74" spans="1:17" ht="24.95" customHeight="1" thickBot="1" x14ac:dyDescent="0.3">
      <c r="A74" s="41"/>
      <c r="B74" s="943" t="s">
        <v>253</v>
      </c>
      <c r="C74" s="944"/>
      <c r="D74" s="944"/>
      <c r="E74" s="944"/>
      <c r="F74" s="944"/>
      <c r="G74" s="944"/>
      <c r="H74" s="944"/>
      <c r="I74" s="944"/>
      <c r="J74" s="944"/>
      <c r="K74" s="944"/>
      <c r="L74" s="944"/>
      <c r="M74" s="944"/>
      <c r="N74" s="944"/>
      <c r="O74" s="944"/>
      <c r="P74" s="944"/>
      <c r="Q74" s="945"/>
    </row>
    <row r="75" spans="1:17" ht="72.75" customHeight="1" thickBot="1" x14ac:dyDescent="0.3">
      <c r="A75" s="41"/>
      <c r="B75" s="615" t="s">
        <v>41</v>
      </c>
      <c r="C75" s="924" t="s">
        <v>733</v>
      </c>
      <c r="D75" s="960"/>
      <c r="E75" s="960"/>
      <c r="F75" s="960"/>
      <c r="G75" s="960"/>
      <c r="H75" s="960"/>
      <c r="I75" s="960"/>
      <c r="J75" s="960"/>
      <c r="K75" s="960"/>
      <c r="L75" s="960"/>
      <c r="M75" s="925"/>
      <c r="N75" s="924" t="s">
        <v>396</v>
      </c>
      <c r="O75" s="925"/>
      <c r="P75" s="924" t="s">
        <v>397</v>
      </c>
      <c r="Q75" s="925"/>
    </row>
    <row r="76" spans="1:17" ht="24.95" customHeight="1" x14ac:dyDescent="0.25">
      <c r="A76" s="41"/>
      <c r="B76" s="616">
        <v>11</v>
      </c>
      <c r="C76" s="961" t="s">
        <v>101</v>
      </c>
      <c r="D76" s="962"/>
      <c r="E76" s="962"/>
      <c r="F76" s="962"/>
      <c r="G76" s="962"/>
      <c r="H76" s="962"/>
      <c r="I76" s="962"/>
      <c r="J76" s="962"/>
      <c r="K76" s="962"/>
      <c r="L76" s="962"/>
      <c r="M76" s="963"/>
      <c r="N76" s="1130"/>
      <c r="O76" s="1131"/>
      <c r="P76" s="1130"/>
      <c r="Q76" s="1131"/>
    </row>
    <row r="77" spans="1:17" ht="24.95" customHeight="1" x14ac:dyDescent="0.25">
      <c r="A77" s="41"/>
      <c r="B77" s="617">
        <v>12</v>
      </c>
      <c r="C77" s="954" t="s">
        <v>102</v>
      </c>
      <c r="D77" s="955"/>
      <c r="E77" s="955"/>
      <c r="F77" s="955"/>
      <c r="G77" s="955"/>
      <c r="H77" s="955"/>
      <c r="I77" s="955"/>
      <c r="J77" s="955"/>
      <c r="K77" s="955"/>
      <c r="L77" s="955"/>
      <c r="M77" s="956"/>
      <c r="N77" s="1132"/>
      <c r="O77" s="1133"/>
      <c r="P77" s="1132"/>
      <c r="Q77" s="1133"/>
    </row>
    <row r="78" spans="1:17" ht="24.95" customHeight="1" thickBot="1" x14ac:dyDescent="0.3">
      <c r="B78" s="618">
        <v>13</v>
      </c>
      <c r="C78" s="957" t="s">
        <v>103</v>
      </c>
      <c r="D78" s="958"/>
      <c r="E78" s="958"/>
      <c r="F78" s="958"/>
      <c r="G78" s="958"/>
      <c r="H78" s="958"/>
      <c r="I78" s="958"/>
      <c r="J78" s="958"/>
      <c r="K78" s="958"/>
      <c r="L78" s="958"/>
      <c r="M78" s="959"/>
      <c r="N78" s="1134"/>
      <c r="O78" s="1135"/>
      <c r="P78" s="1134"/>
      <c r="Q78" s="1135"/>
    </row>
    <row r="79" spans="1:17" ht="24.95" customHeight="1" thickBot="1" x14ac:dyDescent="0.3">
      <c r="B79" s="41"/>
      <c r="C79" s="940" t="s">
        <v>630</v>
      </c>
      <c r="D79" s="941"/>
      <c r="E79" s="941"/>
      <c r="F79" s="941"/>
      <c r="G79" s="941"/>
      <c r="H79" s="941"/>
      <c r="I79" s="941"/>
      <c r="J79" s="941"/>
      <c r="K79" s="941"/>
      <c r="L79" s="941"/>
      <c r="M79" s="942"/>
      <c r="N79" s="938">
        <f>IF(SUM(N76:N78)&lt;&gt;E64,"Does not equal Section 1A, Col 2",SUM(N76:N78))</f>
        <v>0</v>
      </c>
      <c r="O79" s="939"/>
      <c r="P79" s="952">
        <f>IF(SUM(P76:Q78)&lt;&gt;I64,"Does not equal Section 1A, Col 5a",SUM(P76:P78))</f>
        <v>0</v>
      </c>
      <c r="Q79" s="953"/>
    </row>
    <row r="80" spans="1:17" ht="15.75" thickBot="1" x14ac:dyDescent="0.3">
      <c r="B80" s="41"/>
      <c r="C80" s="41"/>
      <c r="D80" s="41"/>
      <c r="E80" s="41"/>
      <c r="F80" s="41"/>
      <c r="G80" s="41"/>
      <c r="H80" s="41"/>
      <c r="I80" s="41"/>
      <c r="J80" s="41"/>
      <c r="K80" s="41"/>
      <c r="L80" s="41"/>
      <c r="M80" s="41"/>
      <c r="N80" s="41"/>
    </row>
    <row r="81" spans="2:17" ht="20.100000000000001" customHeight="1" thickBot="1" x14ac:dyDescent="0.3">
      <c r="B81" s="946" t="s">
        <v>123</v>
      </c>
      <c r="C81" s="947"/>
      <c r="D81" s="947"/>
      <c r="E81" s="947"/>
      <c r="F81" s="947"/>
      <c r="G81" s="947"/>
      <c r="H81" s="947"/>
      <c r="I81" s="947"/>
      <c r="J81" s="947"/>
      <c r="K81" s="947"/>
      <c r="L81" s="947"/>
      <c r="M81" s="947"/>
      <c r="N81" s="947"/>
      <c r="O81" s="947"/>
      <c r="P81" s="947"/>
      <c r="Q81" s="948"/>
    </row>
    <row r="82" spans="2:17" ht="338.25" customHeight="1" thickBot="1" x14ac:dyDescent="0.3">
      <c r="B82" s="1136"/>
      <c r="C82" s="1137"/>
      <c r="D82" s="1137"/>
      <c r="E82" s="1137"/>
      <c r="F82" s="1137"/>
      <c r="G82" s="1137"/>
      <c r="H82" s="1137"/>
      <c r="I82" s="1137"/>
      <c r="J82" s="1137"/>
      <c r="K82" s="1137"/>
      <c r="L82" s="1137"/>
      <c r="M82" s="1137"/>
      <c r="N82" s="1137"/>
      <c r="O82" s="1137"/>
      <c r="P82" s="1137"/>
      <c r="Q82" s="1138"/>
    </row>
    <row r="83" spans="2:17" x14ac:dyDescent="0.25">
      <c r="B83" s="619" t="s">
        <v>734</v>
      </c>
      <c r="C83" s="171"/>
      <c r="D83" s="171"/>
      <c r="E83" s="171"/>
      <c r="F83" s="171"/>
      <c r="G83" s="171"/>
      <c r="H83" s="171"/>
      <c r="I83" s="171"/>
      <c r="J83" s="171"/>
      <c r="K83" s="171"/>
      <c r="L83" s="171"/>
      <c r="M83" s="171"/>
      <c r="N83" s="171"/>
    </row>
  </sheetData>
  <sheetProtection algorithmName="SHA-512" hashValue="y0WU09qZ5GsxXIU9/yWWA1LG5tTGQqvQCyo/MzUjJLKAdpoZ9by2iMqfaT5BiLgC+DnlvZsYm+ARo1a1NY5VDQ==" saltValue="jTrQNMMgKyTYDzXDHQYOxA==" spinCount="100000" sheet="1" objects="1" scenarios="1"/>
  <dataConsolidate/>
  <mergeCells count="130">
    <mergeCell ref="F15:L15"/>
    <mergeCell ref="M15:N15"/>
    <mergeCell ref="O15:P15"/>
    <mergeCell ref="C40:N40"/>
    <mergeCell ref="C41:N41"/>
    <mergeCell ref="C42:N42"/>
    <mergeCell ref="C47:D47"/>
    <mergeCell ref="C48:D48"/>
    <mergeCell ref="C49:D49"/>
    <mergeCell ref="O42:P42"/>
    <mergeCell ref="O41:P41"/>
    <mergeCell ref="O40:P40"/>
    <mergeCell ref="O33:P33"/>
    <mergeCell ref="O32:P32"/>
    <mergeCell ref="O31:P31"/>
    <mergeCell ref="O36:P36"/>
    <mergeCell ref="O35:P35"/>
    <mergeCell ref="O34:P34"/>
    <mergeCell ref="C37:N37"/>
    <mergeCell ref="C38:N38"/>
    <mergeCell ref="C39:N39"/>
    <mergeCell ref="C34:N34"/>
    <mergeCell ref="C35:N35"/>
    <mergeCell ref="C36:N36"/>
    <mergeCell ref="B1:Q1"/>
    <mergeCell ref="C3:G3"/>
    <mergeCell ref="P3:Q3"/>
    <mergeCell ref="P4:Q4"/>
    <mergeCell ref="A6:Q6"/>
    <mergeCell ref="A8:Q8"/>
    <mergeCell ref="H9:K9"/>
    <mergeCell ref="C26:L26"/>
    <mergeCell ref="C30:N30"/>
    <mergeCell ref="C22:E22"/>
    <mergeCell ref="C19:E19"/>
    <mergeCell ref="C20:E20"/>
    <mergeCell ref="C21:E21"/>
    <mergeCell ref="G19:N19"/>
    <mergeCell ref="G20:N20"/>
    <mergeCell ref="G21:N21"/>
    <mergeCell ref="G22:N22"/>
    <mergeCell ref="O26:P26"/>
    <mergeCell ref="O30:P30"/>
    <mergeCell ref="C14:E14"/>
    <mergeCell ref="F14:L14"/>
    <mergeCell ref="M14:N14"/>
    <mergeCell ref="O14:P14"/>
    <mergeCell ref="C15:E15"/>
    <mergeCell ref="C46:H46"/>
    <mergeCell ref="E51:H51"/>
    <mergeCell ref="K46:P46"/>
    <mergeCell ref="K47:L47"/>
    <mergeCell ref="M47:P47"/>
    <mergeCell ref="K48:L48"/>
    <mergeCell ref="M48:P48"/>
    <mergeCell ref="K49:L49"/>
    <mergeCell ref="M49:P49"/>
    <mergeCell ref="K50:L50"/>
    <mergeCell ref="C50:D50"/>
    <mergeCell ref="B56:C57"/>
    <mergeCell ref="G56:H56"/>
    <mergeCell ref="I56:L56"/>
    <mergeCell ref="C51:D51"/>
    <mergeCell ref="E47:H47"/>
    <mergeCell ref="M50:P50"/>
    <mergeCell ref="K51:L51"/>
    <mergeCell ref="M51:P51"/>
    <mergeCell ref="E48:H48"/>
    <mergeCell ref="E49:H49"/>
    <mergeCell ref="E50:H50"/>
    <mergeCell ref="J68:K68"/>
    <mergeCell ref="L68:M68"/>
    <mergeCell ref="N68:O68"/>
    <mergeCell ref="J69:K69"/>
    <mergeCell ref="L69:M69"/>
    <mergeCell ref="N56:P56"/>
    <mergeCell ref="G57:H57"/>
    <mergeCell ref="I57:L57"/>
    <mergeCell ref="N57:P57"/>
    <mergeCell ref="J67:K67"/>
    <mergeCell ref="L67:M67"/>
    <mergeCell ref="N67:O67"/>
    <mergeCell ref="P72:Q72"/>
    <mergeCell ref="C79:M79"/>
    <mergeCell ref="B74:Q74"/>
    <mergeCell ref="B81:Q81"/>
    <mergeCell ref="J70:K70"/>
    <mergeCell ref="L70:M70"/>
    <mergeCell ref="B55:Q55"/>
    <mergeCell ref="B66:Q66"/>
    <mergeCell ref="P75:Q75"/>
    <mergeCell ref="P79:Q79"/>
    <mergeCell ref="P78:Q78"/>
    <mergeCell ref="P77:Q77"/>
    <mergeCell ref="C77:M77"/>
    <mergeCell ref="C78:M78"/>
    <mergeCell ref="C75:M75"/>
    <mergeCell ref="C76:M76"/>
    <mergeCell ref="J72:K72"/>
    <mergeCell ref="L72:M72"/>
    <mergeCell ref="N72:O72"/>
    <mergeCell ref="C72:I72"/>
    <mergeCell ref="N70:O70"/>
    <mergeCell ref="J71:K71"/>
    <mergeCell ref="L71:M71"/>
    <mergeCell ref="N71:O71"/>
    <mergeCell ref="C31:N31"/>
    <mergeCell ref="O39:P39"/>
    <mergeCell ref="O38:P38"/>
    <mergeCell ref="O37:P37"/>
    <mergeCell ref="C32:N32"/>
    <mergeCell ref="C33:N33"/>
    <mergeCell ref="B82:Q82"/>
    <mergeCell ref="P67:Q67"/>
    <mergeCell ref="C67:I67"/>
    <mergeCell ref="C68:I68"/>
    <mergeCell ref="C69:I69"/>
    <mergeCell ref="C70:I70"/>
    <mergeCell ref="C71:I71"/>
    <mergeCell ref="P76:Q76"/>
    <mergeCell ref="N75:O75"/>
    <mergeCell ref="N76:O76"/>
    <mergeCell ref="N77:O77"/>
    <mergeCell ref="N78:O78"/>
    <mergeCell ref="N79:O79"/>
    <mergeCell ref="N69:O69"/>
    <mergeCell ref="P68:Q68"/>
    <mergeCell ref="P69:Q69"/>
    <mergeCell ref="P70:Q70"/>
    <mergeCell ref="P71:Q71"/>
  </mergeCells>
  <dataValidations count="4">
    <dataValidation type="list" allowBlank="1" showInputMessage="1" showErrorMessage="1" sqref="O31:P42" xr:uid="{1E07F383-C285-4E7B-8C75-34D9F9BB49C5}">
      <formula1>"Yes, No"</formula1>
    </dataValidation>
    <dataValidation type="whole" allowBlank="1" showInputMessage="1" showErrorMessage="1" sqref="L59:L63 Q59:Q63 N76:Q78" xr:uid="{03523902-D3B6-4BB5-8C7A-29A57CACE688}">
      <formula1>0</formula1>
      <formula2>100000</formula2>
    </dataValidation>
    <dataValidation type="whole" allowBlank="1" showInputMessage="1" showErrorMessage="1" sqref="J59:J63 D59:H63" xr:uid="{C52C06E7-FDE9-4F03-AFEB-42B43A02C44C}">
      <formula1>0</formula1>
      <formula2>10000</formula2>
    </dataValidation>
    <dataValidation type="decimal" allowBlank="1" showInputMessage="1" showErrorMessage="1" error="Hourly wage entered must be $16.28 or greater" sqref="J68:Q72" xr:uid="{6ECB8E4C-5A1E-4490-9E3F-A8BEF8681272}">
      <formula1>16.28</formula1>
      <formula2>100000</formula2>
    </dataValidation>
  </dataValidations>
  <hyperlinks>
    <hyperlink ref="H9" r:id="rId1" xr:uid="{1DC35C39-01E4-4D00-BD4D-A5F5E4CBD93F}"/>
  </hyperlinks>
  <printOptions horizontalCentered="1" verticalCentered="1"/>
  <pageMargins left="0.25" right="0.25" top="0.25" bottom="0.25" header="0.3" footer="0.3"/>
  <pageSetup scale="41" orientation="landscape" r:id="rId2"/>
  <rowBreaks count="1" manualBreakCount="1">
    <brk id="52" max="16383" man="1"/>
  </rowBreaks>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B097A772-D834-4F88-888C-87A036761FF2}">
          <x14:formula1>
            <xm:f>Lists!$L$2:$L$5</xm:f>
          </x14:formula1>
          <xm:sqref>C15:E15</xm:sqref>
        </x14:dataValidation>
        <x14:dataValidation type="list" allowBlank="1" showInputMessage="1" showErrorMessage="1" xr:uid="{0CAD2A76-249D-476B-9F09-5E7E8120C51E}">
          <x14:formula1>
            <xm:f>Lists!$P$2:$P$41</xm:f>
          </x14:formula1>
          <xm:sqref>O15:P15</xm:sqref>
        </x14:dataValidation>
        <x14:dataValidation type="list" allowBlank="1" showInputMessage="1" showErrorMessage="1" xr:uid="{45960B61-FE5A-49E4-81E1-D7BE86434305}">
          <x14:formula1>
            <xm:f>Lists!$S$2:$S$6</xm:f>
          </x14:formula1>
          <xm:sqref>E47:E51 M47:M51</xm:sqref>
        </x14:dataValidation>
        <x14:dataValidation type="list" allowBlank="1" showInputMessage="1" showErrorMessage="1" xr:uid="{4061D0ED-4C40-4789-9C6E-3E64BC766220}">
          <x14:formula1>
            <xm:f>Lists!$A$2:$A$154</xm:f>
          </x14:formula1>
          <xm:sqref>F15:L15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A7272-FE4A-41CA-AF78-6D6D67B33519}">
  <dimension ref="A1:Q83"/>
  <sheetViews>
    <sheetView showGridLines="0" zoomScale="82" zoomScaleNormal="82" workbookViewId="0">
      <selection activeCell="O26" sqref="O26:P26"/>
    </sheetView>
  </sheetViews>
  <sheetFormatPr defaultRowHeight="15" x14ac:dyDescent="0.25"/>
  <cols>
    <col min="1" max="1" width="1.83203125" style="39" customWidth="1"/>
    <col min="2" max="2" width="12.83203125" style="39" customWidth="1"/>
    <col min="3" max="3" width="46.83203125" style="39" customWidth="1"/>
    <col min="4" max="4" width="21.83203125" style="39" customWidth="1"/>
    <col min="5" max="5" width="23.5" style="39" customWidth="1"/>
    <col min="6" max="8" width="21.83203125" style="39" customWidth="1"/>
    <col min="9" max="9" width="23.1640625" style="39" customWidth="1"/>
    <col min="10" max="11" width="25.33203125" style="39" customWidth="1"/>
    <col min="12" max="12" width="26.83203125" style="39" customWidth="1"/>
    <col min="13" max="13" width="23.83203125" style="39" customWidth="1"/>
    <col min="14" max="15" width="25.83203125" style="39" customWidth="1"/>
    <col min="16" max="16" width="26.83203125" style="39" customWidth="1"/>
    <col min="17" max="17" width="26.83203125" style="566" customWidth="1"/>
    <col min="18" max="16384" width="9.33203125" style="564"/>
  </cols>
  <sheetData>
    <row r="1" spans="1:17" ht="24" thickBot="1" x14ac:dyDescent="0.3">
      <c r="A1" s="269"/>
      <c r="B1" s="985" t="s">
        <v>18</v>
      </c>
      <c r="C1" s="985"/>
      <c r="D1" s="985"/>
      <c r="E1" s="985"/>
      <c r="F1" s="985"/>
      <c r="G1" s="985"/>
      <c r="H1" s="985"/>
      <c r="I1" s="985"/>
      <c r="J1" s="985"/>
      <c r="K1" s="985"/>
      <c r="L1" s="985"/>
      <c r="M1" s="985"/>
      <c r="N1" s="985"/>
      <c r="O1" s="985"/>
      <c r="P1" s="985"/>
      <c r="Q1" s="985"/>
    </row>
    <row r="2" spans="1:17" ht="15.75" thickTop="1" x14ac:dyDescent="0.25">
      <c r="A2" s="565"/>
      <c r="B2" s="565"/>
      <c r="C2" s="565"/>
      <c r="D2" s="565"/>
      <c r="E2" s="565"/>
      <c r="F2" s="565"/>
      <c r="G2" s="565"/>
      <c r="H2" s="565"/>
      <c r="I2" s="565"/>
      <c r="J2" s="565"/>
      <c r="K2" s="565"/>
      <c r="L2" s="565"/>
    </row>
    <row r="3" spans="1:17" ht="20.100000000000001" customHeight="1" x14ac:dyDescent="0.35">
      <c r="A3" s="565"/>
      <c r="B3" s="565"/>
      <c r="C3" s="986"/>
      <c r="D3" s="986"/>
      <c r="E3" s="986"/>
      <c r="F3" s="986"/>
      <c r="G3" s="986"/>
      <c r="H3" s="565"/>
      <c r="P3" s="987">
        <f>'A - General Info &amp; Cert'!B6</f>
        <v>0</v>
      </c>
      <c r="Q3" s="987"/>
    </row>
    <row r="4" spans="1:17" x14ac:dyDescent="0.25">
      <c r="A4" s="567"/>
      <c r="B4" s="567"/>
      <c r="C4" s="567"/>
      <c r="D4" s="567"/>
      <c r="E4" s="567"/>
      <c r="F4" s="567"/>
      <c r="G4" s="567"/>
      <c r="H4" s="567"/>
      <c r="I4" s="268"/>
      <c r="J4" s="268"/>
      <c r="K4" s="268"/>
      <c r="L4" s="268"/>
      <c r="O4" s="268"/>
      <c r="P4" s="988" t="s">
        <v>11</v>
      </c>
      <c r="Q4" s="988"/>
    </row>
    <row r="5" spans="1:17" ht="15.75" x14ac:dyDescent="0.25">
      <c r="A5" s="568"/>
      <c r="B5" s="568"/>
      <c r="C5" s="568"/>
      <c r="D5" s="568"/>
      <c r="E5" s="568"/>
      <c r="F5" s="568"/>
      <c r="G5" s="568"/>
      <c r="H5" s="568"/>
      <c r="J5" s="40"/>
      <c r="K5" s="569"/>
    </row>
    <row r="6" spans="1:17" ht="84.75" customHeight="1" x14ac:dyDescent="0.35">
      <c r="A6" s="989" t="s">
        <v>718</v>
      </c>
      <c r="B6" s="989"/>
      <c r="C6" s="989"/>
      <c r="D6" s="989"/>
      <c r="E6" s="989"/>
      <c r="F6" s="989"/>
      <c r="G6" s="989"/>
      <c r="H6" s="989"/>
      <c r="I6" s="989"/>
      <c r="J6" s="989"/>
      <c r="K6" s="989"/>
      <c r="L6" s="989"/>
      <c r="M6" s="989"/>
      <c r="N6" s="989"/>
      <c r="O6" s="989"/>
      <c r="P6" s="989"/>
      <c r="Q6" s="989"/>
    </row>
    <row r="7" spans="1:17" ht="18.75" x14ac:dyDescent="0.3">
      <c r="A7" s="570"/>
      <c r="B7" s="570"/>
      <c r="C7" s="570"/>
      <c r="D7" s="570"/>
      <c r="E7" s="570"/>
      <c r="F7" s="570"/>
      <c r="G7" s="570"/>
      <c r="H7" s="570"/>
      <c r="I7" s="570"/>
      <c r="J7" s="570"/>
      <c r="K7" s="570"/>
      <c r="L7" s="570"/>
      <c r="M7" s="570"/>
      <c r="N7" s="570"/>
      <c r="O7" s="570"/>
      <c r="P7" s="570"/>
      <c r="Q7" s="570"/>
    </row>
    <row r="8" spans="1:17" ht="35.1" customHeight="1" x14ac:dyDescent="0.25">
      <c r="A8" s="990" t="s">
        <v>502</v>
      </c>
      <c r="B8" s="990"/>
      <c r="C8" s="990"/>
      <c r="D8" s="990"/>
      <c r="E8" s="990"/>
      <c r="F8" s="990"/>
      <c r="G8" s="990"/>
      <c r="H8" s="990"/>
      <c r="I8" s="990"/>
      <c r="J8" s="990"/>
      <c r="K8" s="990"/>
      <c r="L8" s="990"/>
      <c r="M8" s="990"/>
      <c r="N8" s="990"/>
      <c r="O8" s="990"/>
      <c r="P8" s="990"/>
      <c r="Q8" s="990"/>
    </row>
    <row r="9" spans="1:17" ht="33.950000000000003" customHeight="1" x14ac:dyDescent="0.25">
      <c r="A9" s="571"/>
      <c r="B9" s="571"/>
      <c r="C9" s="571"/>
      <c r="D9" s="571"/>
      <c r="E9" s="571"/>
      <c r="F9" s="571"/>
      <c r="G9" s="571"/>
      <c r="H9" s="991" t="s">
        <v>749</v>
      </c>
      <c r="I9" s="991"/>
      <c r="J9" s="991"/>
      <c r="K9" s="991"/>
      <c r="L9" s="571"/>
      <c r="M9" s="571"/>
      <c r="N9" s="571"/>
      <c r="O9" s="571"/>
      <c r="P9" s="571"/>
    </row>
    <row r="10" spans="1:17" ht="18.75" x14ac:dyDescent="0.3">
      <c r="A10" s="41"/>
      <c r="B10" s="43" t="s">
        <v>125</v>
      </c>
      <c r="C10" s="41"/>
      <c r="D10" s="41"/>
      <c r="E10" s="272"/>
      <c r="F10" s="272"/>
      <c r="G10" s="41"/>
      <c r="H10" s="41"/>
      <c r="I10" s="41"/>
      <c r="J10" s="41"/>
      <c r="K10" s="41"/>
      <c r="L10" s="41"/>
      <c r="M10" s="41"/>
      <c r="N10" s="41"/>
      <c r="O10" s="41"/>
      <c r="P10" s="41"/>
    </row>
    <row r="11" spans="1:17" ht="18.75" x14ac:dyDescent="0.3">
      <c r="A11" s="41"/>
      <c r="B11" s="43"/>
      <c r="C11" s="41"/>
      <c r="D11" s="41"/>
      <c r="E11" s="272"/>
      <c r="F11" s="272"/>
      <c r="G11" s="41"/>
      <c r="H11" s="41"/>
      <c r="I11" s="41"/>
      <c r="J11" s="41"/>
      <c r="K11" s="41"/>
      <c r="L11" s="41"/>
      <c r="M11" s="41"/>
      <c r="N11" s="41"/>
      <c r="O11" s="41"/>
      <c r="P11" s="41"/>
    </row>
    <row r="12" spans="1:17" ht="18.75" x14ac:dyDescent="0.3">
      <c r="A12" s="42"/>
      <c r="B12" s="572"/>
      <c r="C12" s="44" t="s">
        <v>79</v>
      </c>
      <c r="D12" s="573"/>
      <c r="E12" s="573"/>
      <c r="F12" s="573"/>
      <c r="G12" s="573"/>
      <c r="H12" s="573"/>
      <c r="I12" s="573"/>
      <c r="J12" s="573"/>
      <c r="K12" s="42"/>
      <c r="L12" s="42"/>
      <c r="M12" s="42"/>
      <c r="N12" s="42"/>
      <c r="O12" s="42"/>
      <c r="P12" s="42"/>
    </row>
    <row r="13" spans="1:17" ht="19.5" thickBot="1" x14ac:dyDescent="0.35">
      <c r="A13" s="41"/>
      <c r="B13" s="574"/>
      <c r="C13" s="575"/>
      <c r="D13" s="575"/>
      <c r="E13" s="575"/>
      <c r="F13" s="575"/>
      <c r="G13" s="575"/>
      <c r="H13" s="575"/>
      <c r="I13" s="575"/>
      <c r="J13" s="575"/>
      <c r="K13" s="41"/>
      <c r="L13" s="41"/>
      <c r="M13" s="41"/>
      <c r="N13" s="41"/>
      <c r="O13" s="41"/>
      <c r="P13" s="41"/>
    </row>
    <row r="14" spans="1:17" ht="19.5" thickBot="1" x14ac:dyDescent="0.35">
      <c r="A14" s="41"/>
      <c r="B14" s="270"/>
      <c r="C14" s="998" t="s">
        <v>77</v>
      </c>
      <c r="D14" s="999"/>
      <c r="E14" s="1000"/>
      <c r="F14" s="998" t="s">
        <v>36</v>
      </c>
      <c r="G14" s="999"/>
      <c r="H14" s="999"/>
      <c r="I14" s="999"/>
      <c r="J14" s="999"/>
      <c r="K14" s="999"/>
      <c r="L14" s="1000"/>
      <c r="M14" s="998" t="s">
        <v>80</v>
      </c>
      <c r="N14" s="1000"/>
      <c r="O14" s="998" t="s">
        <v>81</v>
      </c>
      <c r="P14" s="1000"/>
    </row>
    <row r="15" spans="1:17" s="577" customFormat="1" ht="30" customHeight="1" thickBot="1" x14ac:dyDescent="0.35">
      <c r="A15" s="40"/>
      <c r="B15" s="270"/>
      <c r="C15" s="1091"/>
      <c r="D15" s="1092"/>
      <c r="E15" s="1093"/>
      <c r="F15" s="1094"/>
      <c r="G15" s="1095"/>
      <c r="H15" s="1095"/>
      <c r="I15" s="1095"/>
      <c r="J15" s="1095"/>
      <c r="K15" s="1095"/>
      <c r="L15" s="1096"/>
      <c r="M15" s="1094"/>
      <c r="N15" s="1096"/>
      <c r="O15" s="1094"/>
      <c r="P15" s="1096"/>
      <c r="Q15" s="576"/>
    </row>
    <row r="16" spans="1:17" ht="18.75" x14ac:dyDescent="0.3">
      <c r="A16" s="41"/>
      <c r="B16" s="270"/>
      <c r="C16" s="41"/>
      <c r="D16" s="41"/>
      <c r="E16" s="41"/>
      <c r="F16" s="41"/>
      <c r="G16" s="41"/>
      <c r="H16" s="41"/>
      <c r="I16" s="41"/>
      <c r="J16" s="41"/>
      <c r="K16" s="41"/>
      <c r="L16" s="41"/>
      <c r="M16" s="41"/>
      <c r="N16" s="41"/>
      <c r="O16" s="41"/>
      <c r="P16" s="41"/>
    </row>
    <row r="17" spans="1:16" ht="18.75" x14ac:dyDescent="0.3">
      <c r="A17" s="41"/>
      <c r="B17" s="578" t="s">
        <v>124</v>
      </c>
      <c r="C17" s="272"/>
      <c r="D17" s="272"/>
      <c r="E17" s="41"/>
      <c r="F17" s="41"/>
      <c r="G17" s="41"/>
      <c r="H17" s="41"/>
      <c r="I17" s="41"/>
      <c r="J17" s="41"/>
      <c r="K17" s="41"/>
      <c r="L17" s="41"/>
      <c r="M17" s="41"/>
      <c r="N17" s="41"/>
      <c r="O17" s="41"/>
      <c r="P17" s="41"/>
    </row>
    <row r="18" spans="1:16" ht="18.75" x14ac:dyDescent="0.3">
      <c r="A18" s="41"/>
      <c r="B18" s="578"/>
      <c r="C18" s="272"/>
      <c r="D18" s="272"/>
      <c r="E18" s="41"/>
      <c r="F18" s="41"/>
      <c r="G18" s="41"/>
      <c r="H18" s="41"/>
      <c r="I18" s="41"/>
      <c r="J18" s="41"/>
      <c r="K18" s="41"/>
      <c r="L18" s="41"/>
      <c r="M18" s="41"/>
      <c r="N18" s="41"/>
      <c r="O18" s="41"/>
      <c r="P18" s="41"/>
    </row>
    <row r="19" spans="1:16" ht="30" customHeight="1" thickBot="1" x14ac:dyDescent="0.35">
      <c r="A19" s="42"/>
      <c r="B19" s="572"/>
      <c r="C19" s="996" t="s">
        <v>511</v>
      </c>
      <c r="D19" s="996"/>
      <c r="E19" s="996"/>
      <c r="F19" s="284"/>
      <c r="G19" s="1097"/>
      <c r="H19" s="1097"/>
      <c r="I19" s="1097"/>
      <c r="J19" s="1097"/>
      <c r="K19" s="1097"/>
      <c r="L19" s="1097"/>
      <c r="M19" s="1097"/>
      <c r="N19" s="1097"/>
      <c r="O19" s="42"/>
      <c r="P19" s="42"/>
    </row>
    <row r="20" spans="1:16" ht="30" customHeight="1" thickBot="1" x14ac:dyDescent="0.35">
      <c r="A20" s="42"/>
      <c r="B20" s="572"/>
      <c r="C20" s="996" t="s">
        <v>512</v>
      </c>
      <c r="D20" s="996"/>
      <c r="E20" s="996"/>
      <c r="F20" s="284"/>
      <c r="G20" s="1097"/>
      <c r="H20" s="1097"/>
      <c r="I20" s="1097"/>
      <c r="J20" s="1097"/>
      <c r="K20" s="1097"/>
      <c r="L20" s="1097"/>
      <c r="M20" s="1097"/>
      <c r="N20" s="1097"/>
      <c r="O20" s="42"/>
      <c r="P20" s="42"/>
    </row>
    <row r="21" spans="1:16" ht="30" customHeight="1" thickBot="1" x14ac:dyDescent="0.35">
      <c r="A21" s="42"/>
      <c r="B21" s="572"/>
      <c r="C21" s="996" t="s">
        <v>83</v>
      </c>
      <c r="D21" s="996"/>
      <c r="E21" s="996"/>
      <c r="F21" s="284"/>
      <c r="G21" s="1097"/>
      <c r="H21" s="1097"/>
      <c r="I21" s="1097"/>
      <c r="J21" s="1097"/>
      <c r="K21" s="1097"/>
      <c r="L21" s="1097"/>
      <c r="M21" s="1097"/>
      <c r="N21" s="1097"/>
      <c r="O21" s="42"/>
      <c r="P21" s="42"/>
    </row>
    <row r="22" spans="1:16" ht="30" customHeight="1" thickBot="1" x14ac:dyDescent="0.35">
      <c r="A22" s="42"/>
      <c r="B22" s="579"/>
      <c r="C22" s="996" t="s">
        <v>84</v>
      </c>
      <c r="D22" s="996"/>
      <c r="E22" s="996"/>
      <c r="F22" s="284"/>
      <c r="G22" s="1139"/>
      <c r="H22" s="1097"/>
      <c r="I22" s="1097"/>
      <c r="J22" s="1097"/>
      <c r="K22" s="1097"/>
      <c r="L22" s="1097"/>
      <c r="M22" s="1097"/>
      <c r="N22" s="1097"/>
      <c r="O22" s="42"/>
      <c r="P22" s="42"/>
    </row>
    <row r="23" spans="1:16" ht="18.75" x14ac:dyDescent="0.25">
      <c r="A23" s="42"/>
      <c r="B23" s="579"/>
      <c r="C23" s="278"/>
      <c r="D23" s="276"/>
      <c r="E23" s="276"/>
      <c r="F23" s="276"/>
      <c r="G23" s="276"/>
      <c r="H23" s="276"/>
      <c r="I23" s="276"/>
      <c r="J23" s="42"/>
      <c r="K23" s="42"/>
      <c r="L23" s="42"/>
      <c r="M23" s="42"/>
      <c r="N23" s="42"/>
      <c r="O23" s="42"/>
      <c r="P23" s="42"/>
    </row>
    <row r="24" spans="1:16" ht="18.75" x14ac:dyDescent="0.3">
      <c r="A24" s="42"/>
      <c r="B24" s="43" t="s">
        <v>437</v>
      </c>
      <c r="C24" s="272"/>
      <c r="D24" s="272"/>
      <c r="E24" s="272"/>
      <c r="F24" s="272"/>
      <c r="G24" s="272"/>
      <c r="H24" s="580"/>
      <c r="I24" s="580"/>
      <c r="J24" s="573"/>
      <c r="K24" s="42"/>
      <c r="L24" s="42"/>
      <c r="M24" s="42"/>
      <c r="N24" s="42"/>
      <c r="O24" s="42"/>
      <c r="P24" s="42"/>
    </row>
    <row r="25" spans="1:16" ht="19.5" thickBot="1" x14ac:dyDescent="0.35">
      <c r="A25" s="42"/>
      <c r="B25" s="43"/>
      <c r="C25" s="272"/>
      <c r="D25" s="272"/>
      <c r="E25" s="272"/>
      <c r="F25" s="272"/>
      <c r="G25" s="272"/>
      <c r="H25" s="580"/>
      <c r="I25" s="580"/>
      <c r="J25" s="573"/>
      <c r="K25" s="42"/>
      <c r="L25" s="42"/>
      <c r="M25" s="42"/>
      <c r="N25" s="42"/>
      <c r="O25" s="42"/>
      <c r="P25" s="42"/>
    </row>
    <row r="26" spans="1:16" ht="30" customHeight="1" thickBot="1" x14ac:dyDescent="0.35">
      <c r="A26" s="42"/>
      <c r="B26" s="44"/>
      <c r="C26" s="992" t="s">
        <v>128</v>
      </c>
      <c r="D26" s="992"/>
      <c r="E26" s="992"/>
      <c r="F26" s="992"/>
      <c r="G26" s="992"/>
      <c r="H26" s="992"/>
      <c r="I26" s="992"/>
      <c r="J26" s="992"/>
      <c r="K26" s="992"/>
      <c r="L26" s="992"/>
      <c r="N26" s="42"/>
      <c r="O26" s="1099"/>
      <c r="P26" s="1100"/>
    </row>
    <row r="27" spans="1:16" ht="18.75" x14ac:dyDescent="0.3">
      <c r="A27" s="41"/>
      <c r="B27" s="270"/>
      <c r="C27" s="41"/>
      <c r="D27" s="41"/>
      <c r="E27" s="41"/>
      <c r="F27" s="41"/>
      <c r="G27" s="41"/>
      <c r="H27" s="41"/>
      <c r="I27" s="41"/>
      <c r="J27" s="41"/>
      <c r="K27" s="41"/>
      <c r="L27" s="41"/>
      <c r="M27" s="41"/>
      <c r="N27" s="41"/>
      <c r="O27" s="41"/>
      <c r="P27" s="41"/>
    </row>
    <row r="28" spans="1:16" ht="18.75" x14ac:dyDescent="0.25">
      <c r="A28" s="41"/>
      <c r="B28" s="581" t="s">
        <v>438</v>
      </c>
      <c r="C28" s="41"/>
      <c r="D28" s="41"/>
      <c r="E28" s="41"/>
      <c r="F28" s="41"/>
      <c r="G28" s="41"/>
      <c r="H28" s="41"/>
      <c r="I28" s="41"/>
      <c r="J28" s="41"/>
      <c r="K28" s="41"/>
      <c r="L28" s="41"/>
      <c r="M28" s="41"/>
      <c r="N28" s="41"/>
      <c r="O28" s="41"/>
      <c r="P28" s="41"/>
    </row>
    <row r="29" spans="1:16" ht="15.75" thickBot="1" x14ac:dyDescent="0.3">
      <c r="A29" s="41"/>
      <c r="B29" s="582"/>
      <c r="C29" s="41"/>
      <c r="D29" s="41"/>
      <c r="E29" s="41"/>
      <c r="F29" s="41"/>
      <c r="G29" s="41"/>
      <c r="H29" s="41"/>
      <c r="I29" s="41"/>
      <c r="J29" s="41"/>
      <c r="K29" s="41"/>
      <c r="L29" s="41"/>
      <c r="M29" s="41"/>
      <c r="N29" s="41"/>
      <c r="O29" s="41"/>
      <c r="P29" s="41"/>
    </row>
    <row r="30" spans="1:16" ht="44.25" customHeight="1" thickBot="1" x14ac:dyDescent="0.3">
      <c r="A30" s="41"/>
      <c r="B30" s="41"/>
      <c r="C30" s="993" t="s">
        <v>522</v>
      </c>
      <c r="D30" s="994"/>
      <c r="E30" s="994"/>
      <c r="F30" s="994"/>
      <c r="G30" s="994"/>
      <c r="H30" s="994"/>
      <c r="I30" s="994"/>
      <c r="J30" s="994"/>
      <c r="K30" s="994"/>
      <c r="L30" s="994"/>
      <c r="M30" s="994"/>
      <c r="N30" s="995"/>
      <c r="O30" s="993" t="s">
        <v>513</v>
      </c>
      <c r="P30" s="997"/>
    </row>
    <row r="31" spans="1:16" ht="24.95" customHeight="1" x14ac:dyDescent="0.3">
      <c r="A31" s="41"/>
      <c r="B31" s="41"/>
      <c r="C31" s="918" t="s">
        <v>88</v>
      </c>
      <c r="D31" s="919"/>
      <c r="E31" s="919"/>
      <c r="F31" s="919"/>
      <c r="G31" s="919"/>
      <c r="H31" s="919"/>
      <c r="I31" s="919"/>
      <c r="J31" s="919"/>
      <c r="K31" s="919"/>
      <c r="L31" s="919"/>
      <c r="M31" s="919"/>
      <c r="N31" s="920"/>
      <c r="O31" s="1101"/>
      <c r="P31" s="1102"/>
    </row>
    <row r="32" spans="1:16" ht="24.95" customHeight="1" x14ac:dyDescent="0.3">
      <c r="A32" s="41"/>
      <c r="B32" s="41"/>
      <c r="C32" s="921" t="s">
        <v>89</v>
      </c>
      <c r="D32" s="922"/>
      <c r="E32" s="922"/>
      <c r="F32" s="922"/>
      <c r="G32" s="922"/>
      <c r="H32" s="922"/>
      <c r="I32" s="922"/>
      <c r="J32" s="922"/>
      <c r="K32" s="922"/>
      <c r="L32" s="922"/>
      <c r="M32" s="922"/>
      <c r="N32" s="923"/>
      <c r="O32" s="1103"/>
      <c r="P32" s="1104"/>
    </row>
    <row r="33" spans="1:16" ht="24.95" customHeight="1" x14ac:dyDescent="0.3">
      <c r="A33" s="41"/>
      <c r="B33" s="41"/>
      <c r="C33" s="921" t="s">
        <v>90</v>
      </c>
      <c r="D33" s="922"/>
      <c r="E33" s="922"/>
      <c r="F33" s="922"/>
      <c r="G33" s="922"/>
      <c r="H33" s="922"/>
      <c r="I33" s="922"/>
      <c r="J33" s="922"/>
      <c r="K33" s="922"/>
      <c r="L33" s="922"/>
      <c r="M33" s="922"/>
      <c r="N33" s="923"/>
      <c r="O33" s="1103"/>
      <c r="P33" s="1104"/>
    </row>
    <row r="34" spans="1:16" ht="24.95" customHeight="1" x14ac:dyDescent="0.3">
      <c r="A34" s="41"/>
      <c r="B34" s="41"/>
      <c r="C34" s="1001" t="s">
        <v>91</v>
      </c>
      <c r="D34" s="1002"/>
      <c r="E34" s="1002"/>
      <c r="F34" s="1002"/>
      <c r="G34" s="1002"/>
      <c r="H34" s="1002"/>
      <c r="I34" s="1002"/>
      <c r="J34" s="1002"/>
      <c r="K34" s="1002"/>
      <c r="L34" s="1002"/>
      <c r="M34" s="1002"/>
      <c r="N34" s="1003"/>
      <c r="O34" s="1103"/>
      <c r="P34" s="1104"/>
    </row>
    <row r="35" spans="1:16" ht="24.95" customHeight="1" x14ac:dyDescent="0.3">
      <c r="A35" s="41"/>
      <c r="B35" s="41"/>
      <c r="C35" s="1001" t="s">
        <v>92</v>
      </c>
      <c r="D35" s="1002"/>
      <c r="E35" s="1002"/>
      <c r="F35" s="1002"/>
      <c r="G35" s="1002"/>
      <c r="H35" s="1002"/>
      <c r="I35" s="1002"/>
      <c r="J35" s="1002"/>
      <c r="K35" s="1002"/>
      <c r="L35" s="1002"/>
      <c r="M35" s="1002"/>
      <c r="N35" s="1003"/>
      <c r="O35" s="1105"/>
      <c r="P35" s="1106"/>
    </row>
    <row r="36" spans="1:16" ht="24.95" customHeight="1" x14ac:dyDescent="0.3">
      <c r="A36" s="41"/>
      <c r="B36" s="41"/>
      <c r="C36" s="1001" t="s">
        <v>93</v>
      </c>
      <c r="D36" s="1002"/>
      <c r="E36" s="1002"/>
      <c r="F36" s="1002"/>
      <c r="G36" s="1002"/>
      <c r="H36" s="1002"/>
      <c r="I36" s="1002"/>
      <c r="J36" s="1002"/>
      <c r="K36" s="1002"/>
      <c r="L36" s="1002"/>
      <c r="M36" s="1002"/>
      <c r="N36" s="1003"/>
      <c r="O36" s="1103"/>
      <c r="P36" s="1104"/>
    </row>
    <row r="37" spans="1:16" ht="24.95" customHeight="1" x14ac:dyDescent="0.3">
      <c r="A37" s="41"/>
      <c r="B37" s="41"/>
      <c r="C37" s="1001" t="s">
        <v>94</v>
      </c>
      <c r="D37" s="1002"/>
      <c r="E37" s="1002"/>
      <c r="F37" s="1002"/>
      <c r="G37" s="1002"/>
      <c r="H37" s="1002"/>
      <c r="I37" s="1002"/>
      <c r="J37" s="1002"/>
      <c r="K37" s="1002"/>
      <c r="L37" s="1002"/>
      <c r="M37" s="1002"/>
      <c r="N37" s="1003"/>
      <c r="O37" s="1105"/>
      <c r="P37" s="1106"/>
    </row>
    <row r="38" spans="1:16" ht="24.95" customHeight="1" x14ac:dyDescent="0.3">
      <c r="A38" s="41"/>
      <c r="B38" s="41"/>
      <c r="C38" s="1001" t="s">
        <v>95</v>
      </c>
      <c r="D38" s="1002"/>
      <c r="E38" s="1002"/>
      <c r="F38" s="1002"/>
      <c r="G38" s="1002"/>
      <c r="H38" s="1002"/>
      <c r="I38" s="1002"/>
      <c r="J38" s="1002"/>
      <c r="K38" s="1002"/>
      <c r="L38" s="1002"/>
      <c r="M38" s="1002"/>
      <c r="N38" s="1003"/>
      <c r="O38" s="1105"/>
      <c r="P38" s="1106"/>
    </row>
    <row r="39" spans="1:16" ht="24.95" customHeight="1" x14ac:dyDescent="0.3">
      <c r="A39" s="41"/>
      <c r="B39" s="41"/>
      <c r="C39" s="1001" t="s">
        <v>96</v>
      </c>
      <c r="D39" s="1002"/>
      <c r="E39" s="1002"/>
      <c r="F39" s="1002"/>
      <c r="G39" s="1002"/>
      <c r="H39" s="1002"/>
      <c r="I39" s="1002"/>
      <c r="J39" s="1002"/>
      <c r="K39" s="1002"/>
      <c r="L39" s="1002"/>
      <c r="M39" s="1002"/>
      <c r="N39" s="1003"/>
      <c r="O39" s="1105"/>
      <c r="P39" s="1106"/>
    </row>
    <row r="40" spans="1:16" ht="24.95" customHeight="1" x14ac:dyDescent="0.3">
      <c r="A40" s="41"/>
      <c r="B40" s="41"/>
      <c r="C40" s="1001" t="s">
        <v>97</v>
      </c>
      <c r="D40" s="1002"/>
      <c r="E40" s="1002"/>
      <c r="F40" s="1002"/>
      <c r="G40" s="1002"/>
      <c r="H40" s="1002"/>
      <c r="I40" s="1002"/>
      <c r="J40" s="1002"/>
      <c r="K40" s="1002"/>
      <c r="L40" s="1002"/>
      <c r="M40" s="1002"/>
      <c r="N40" s="1003"/>
      <c r="O40" s="1105"/>
      <c r="P40" s="1106"/>
    </row>
    <row r="41" spans="1:16" ht="24.95" customHeight="1" x14ac:dyDescent="0.3">
      <c r="A41" s="41"/>
      <c r="B41" s="41"/>
      <c r="C41" s="1004" t="s">
        <v>98</v>
      </c>
      <c r="D41" s="1005"/>
      <c r="E41" s="1005"/>
      <c r="F41" s="1005"/>
      <c r="G41" s="1005"/>
      <c r="H41" s="1005"/>
      <c r="I41" s="1005"/>
      <c r="J41" s="1005"/>
      <c r="K41" s="1005"/>
      <c r="L41" s="1005"/>
      <c r="M41" s="1005"/>
      <c r="N41" s="1006"/>
      <c r="O41" s="1105"/>
      <c r="P41" s="1106"/>
    </row>
    <row r="42" spans="1:16" ht="24.95" customHeight="1" thickBot="1" x14ac:dyDescent="0.35">
      <c r="A42" s="41"/>
      <c r="B42" s="41"/>
      <c r="C42" s="1007" t="s">
        <v>99</v>
      </c>
      <c r="D42" s="1008"/>
      <c r="E42" s="1008"/>
      <c r="F42" s="1008"/>
      <c r="G42" s="1008"/>
      <c r="H42" s="1008"/>
      <c r="I42" s="1008"/>
      <c r="J42" s="1008"/>
      <c r="K42" s="1008"/>
      <c r="L42" s="1008"/>
      <c r="M42" s="1008"/>
      <c r="N42" s="1009"/>
      <c r="O42" s="1107"/>
      <c r="P42" s="1108"/>
    </row>
    <row r="43" spans="1:16" x14ac:dyDescent="0.25">
      <c r="A43" s="41"/>
      <c r="B43" s="41"/>
      <c r="C43" s="41"/>
      <c r="D43" s="41"/>
      <c r="E43" s="41"/>
      <c r="F43" s="41"/>
      <c r="G43" s="41"/>
      <c r="H43" s="41"/>
      <c r="I43" s="41"/>
      <c r="J43" s="41"/>
      <c r="K43" s="41"/>
      <c r="L43" s="41"/>
      <c r="M43" s="41"/>
      <c r="N43" s="41"/>
      <c r="O43" s="41"/>
      <c r="P43" s="41"/>
    </row>
    <row r="44" spans="1:16" ht="18.75" x14ac:dyDescent="0.25">
      <c r="A44" s="41"/>
      <c r="B44" s="583" t="s">
        <v>439</v>
      </c>
      <c r="C44" s="584"/>
      <c r="D44" s="584"/>
      <c r="E44" s="41"/>
      <c r="F44" s="41"/>
      <c r="G44" s="41"/>
      <c r="H44" s="41"/>
      <c r="I44" s="41"/>
      <c r="J44" s="41"/>
      <c r="K44" s="41"/>
      <c r="L44" s="41"/>
      <c r="M44" s="41"/>
      <c r="N44" s="41"/>
      <c r="O44" s="41"/>
      <c r="P44" s="41"/>
    </row>
    <row r="45" spans="1:16" ht="15.75" thickBot="1" x14ac:dyDescent="0.3">
      <c r="A45" s="41"/>
      <c r="B45" s="585"/>
      <c r="C45" s="584"/>
      <c r="D45" s="584"/>
      <c r="E45" s="41"/>
      <c r="F45" s="41"/>
      <c r="G45" s="41"/>
      <c r="H45" s="41"/>
      <c r="I45" s="41"/>
      <c r="J45" s="41"/>
      <c r="K45" s="41"/>
      <c r="L45" s="41"/>
      <c r="M45" s="41"/>
      <c r="N45" s="41"/>
      <c r="O45" s="41"/>
      <c r="P45" s="41"/>
    </row>
    <row r="46" spans="1:16" ht="60.75" customHeight="1" thickBot="1" x14ac:dyDescent="0.3">
      <c r="A46" s="42"/>
      <c r="B46" s="42"/>
      <c r="C46" s="976" t="s">
        <v>786</v>
      </c>
      <c r="D46" s="977"/>
      <c r="E46" s="977"/>
      <c r="F46" s="977"/>
      <c r="G46" s="977"/>
      <c r="H46" s="978"/>
      <c r="I46" s="737"/>
      <c r="J46" s="737"/>
      <c r="K46" s="976" t="s">
        <v>787</v>
      </c>
      <c r="L46" s="977"/>
      <c r="M46" s="977"/>
      <c r="N46" s="977"/>
      <c r="O46" s="977"/>
      <c r="P46" s="978"/>
    </row>
    <row r="47" spans="1:16" ht="30" customHeight="1" x14ac:dyDescent="0.25">
      <c r="A47" s="41"/>
      <c r="B47" s="41"/>
      <c r="C47" s="979" t="s">
        <v>85</v>
      </c>
      <c r="D47" s="980"/>
      <c r="E47" s="1109"/>
      <c r="F47" s="1109"/>
      <c r="G47" s="1109"/>
      <c r="H47" s="1110"/>
      <c r="I47" s="737"/>
      <c r="J47" s="737"/>
      <c r="K47" s="979" t="s">
        <v>85</v>
      </c>
      <c r="L47" s="980"/>
      <c r="M47" s="1109"/>
      <c r="N47" s="1109"/>
      <c r="O47" s="1109"/>
      <c r="P47" s="1110"/>
    </row>
    <row r="48" spans="1:16" ht="30" customHeight="1" x14ac:dyDescent="0.25">
      <c r="A48" s="41"/>
      <c r="B48" s="41"/>
      <c r="C48" s="981" t="s">
        <v>514</v>
      </c>
      <c r="D48" s="982"/>
      <c r="E48" s="1111"/>
      <c r="F48" s="1111"/>
      <c r="G48" s="1111"/>
      <c r="H48" s="1112"/>
      <c r="I48" s="737"/>
      <c r="J48" s="737"/>
      <c r="K48" s="981" t="s">
        <v>514</v>
      </c>
      <c r="L48" s="982"/>
      <c r="M48" s="1111"/>
      <c r="N48" s="1111"/>
      <c r="O48" s="1111"/>
      <c r="P48" s="1112"/>
    </row>
    <row r="49" spans="1:17" ht="30" customHeight="1" x14ac:dyDescent="0.25">
      <c r="A49" s="41"/>
      <c r="B49" s="41"/>
      <c r="C49" s="981" t="s">
        <v>86</v>
      </c>
      <c r="D49" s="982"/>
      <c r="E49" s="1111"/>
      <c r="F49" s="1111"/>
      <c r="G49" s="1111"/>
      <c r="H49" s="1112"/>
      <c r="I49" s="737"/>
      <c r="J49" s="737"/>
      <c r="K49" s="981" t="s">
        <v>86</v>
      </c>
      <c r="L49" s="982"/>
      <c r="M49" s="1111"/>
      <c r="N49" s="1111"/>
      <c r="O49" s="1111"/>
      <c r="P49" s="1112"/>
    </row>
    <row r="50" spans="1:17" ht="30" customHeight="1" x14ac:dyDescent="0.25">
      <c r="A50" s="41"/>
      <c r="B50" s="41"/>
      <c r="C50" s="983" t="s">
        <v>235</v>
      </c>
      <c r="D50" s="984"/>
      <c r="E50" s="1111"/>
      <c r="F50" s="1111"/>
      <c r="G50" s="1111"/>
      <c r="H50" s="1112"/>
      <c r="I50" s="593"/>
      <c r="J50" s="573"/>
      <c r="K50" s="983" t="s">
        <v>235</v>
      </c>
      <c r="L50" s="984"/>
      <c r="M50" s="1111"/>
      <c r="N50" s="1111"/>
      <c r="O50" s="1111"/>
      <c r="P50" s="1112"/>
    </row>
    <row r="51" spans="1:17" ht="30" customHeight="1" thickBot="1" x14ac:dyDescent="0.3">
      <c r="A51" s="41"/>
      <c r="B51" s="41"/>
      <c r="C51" s="974" t="s">
        <v>87</v>
      </c>
      <c r="D51" s="975"/>
      <c r="E51" s="1113"/>
      <c r="F51" s="1113"/>
      <c r="G51" s="1113"/>
      <c r="H51" s="1114"/>
      <c r="I51" s="738"/>
      <c r="J51" s="738"/>
      <c r="K51" s="974" t="s">
        <v>87</v>
      </c>
      <c r="L51" s="975"/>
      <c r="M51" s="1113"/>
      <c r="N51" s="1113"/>
      <c r="O51" s="1113"/>
      <c r="P51" s="1114"/>
    </row>
    <row r="52" spans="1:17" x14ac:dyDescent="0.25">
      <c r="A52" s="41"/>
      <c r="B52" s="41"/>
      <c r="C52" s="588"/>
      <c r="D52" s="588"/>
      <c r="E52" s="588"/>
      <c r="F52" s="586"/>
      <c r="G52" s="586"/>
      <c r="H52" s="586"/>
      <c r="I52" s="586"/>
      <c r="J52" s="586"/>
      <c r="K52" s="589"/>
      <c r="L52" s="41"/>
      <c r="M52" s="41"/>
      <c r="O52" s="590"/>
      <c r="P52" s="590"/>
    </row>
    <row r="53" spans="1:17" ht="18.75" x14ac:dyDescent="0.25">
      <c r="A53" s="42"/>
      <c r="B53" s="591" t="s">
        <v>440</v>
      </c>
      <c r="C53" s="592"/>
      <c r="D53" s="592"/>
      <c r="E53" s="592"/>
      <c r="F53" s="592"/>
      <c r="G53" s="592"/>
      <c r="H53" s="592"/>
      <c r="I53" s="592"/>
      <c r="J53" s="592"/>
      <c r="K53" s="592"/>
      <c r="L53" s="41"/>
      <c r="M53" s="41"/>
      <c r="N53" s="41"/>
      <c r="O53" s="593"/>
      <c r="P53" s="593"/>
    </row>
    <row r="54" spans="1:17" ht="15.75" thickBot="1" x14ac:dyDescent="0.3">
      <c r="A54" s="41"/>
      <c r="B54" s="587"/>
      <c r="C54" s="587"/>
      <c r="D54" s="587"/>
      <c r="E54" s="587"/>
      <c r="F54" s="587"/>
      <c r="G54" s="587"/>
      <c r="H54" s="587"/>
      <c r="I54" s="587"/>
      <c r="J54" s="587"/>
      <c r="K54" s="587"/>
      <c r="L54" s="587"/>
      <c r="M54" s="587"/>
      <c r="N54" s="587"/>
      <c r="O54" s="587"/>
      <c r="P54" s="587"/>
      <c r="Q54" s="587"/>
    </row>
    <row r="55" spans="1:17" ht="24.95" customHeight="1" thickBot="1" x14ac:dyDescent="0.3">
      <c r="A55" s="41"/>
      <c r="B55" s="949" t="s">
        <v>234</v>
      </c>
      <c r="C55" s="950"/>
      <c r="D55" s="950"/>
      <c r="E55" s="950"/>
      <c r="F55" s="950"/>
      <c r="G55" s="950"/>
      <c r="H55" s="950"/>
      <c r="I55" s="950"/>
      <c r="J55" s="950"/>
      <c r="K55" s="950"/>
      <c r="L55" s="950"/>
      <c r="M55" s="950"/>
      <c r="N55" s="950"/>
      <c r="O55" s="950"/>
      <c r="P55" s="950"/>
      <c r="Q55" s="951"/>
    </row>
    <row r="56" spans="1:17" ht="16.5" thickBot="1" x14ac:dyDescent="0.3">
      <c r="A56" s="41"/>
      <c r="B56" s="970"/>
      <c r="C56" s="971"/>
      <c r="D56" s="594">
        <v>1</v>
      </c>
      <c r="E56" s="594">
        <v>2</v>
      </c>
      <c r="F56" s="594">
        <v>3</v>
      </c>
      <c r="G56" s="924">
        <v>4</v>
      </c>
      <c r="H56" s="925"/>
      <c r="I56" s="924">
        <v>5</v>
      </c>
      <c r="J56" s="960"/>
      <c r="K56" s="960"/>
      <c r="L56" s="925"/>
      <c r="M56" s="594">
        <v>6</v>
      </c>
      <c r="N56" s="924">
        <v>7</v>
      </c>
      <c r="O56" s="960"/>
      <c r="P56" s="925"/>
      <c r="Q56" s="627">
        <v>8</v>
      </c>
    </row>
    <row r="57" spans="1:17" ht="35.25" customHeight="1" thickBot="1" x14ac:dyDescent="0.3">
      <c r="A57" s="41"/>
      <c r="B57" s="972"/>
      <c r="C57" s="973"/>
      <c r="D57" s="595" t="s">
        <v>302</v>
      </c>
      <c r="E57" s="595" t="s">
        <v>303</v>
      </c>
      <c r="F57" s="595" t="s">
        <v>305</v>
      </c>
      <c r="G57" s="924" t="s">
        <v>304</v>
      </c>
      <c r="H57" s="925"/>
      <c r="I57" s="924" t="s">
        <v>501</v>
      </c>
      <c r="J57" s="960"/>
      <c r="K57" s="960"/>
      <c r="L57" s="925"/>
      <c r="M57" s="273" t="s">
        <v>251</v>
      </c>
      <c r="N57" s="967" t="s">
        <v>507</v>
      </c>
      <c r="O57" s="968"/>
      <c r="P57" s="969"/>
      <c r="Q57" s="688" t="s">
        <v>682</v>
      </c>
    </row>
    <row r="58" spans="1:17" ht="120" customHeight="1" thickBot="1" x14ac:dyDescent="0.3">
      <c r="A58" s="41"/>
      <c r="B58" s="628" t="s">
        <v>41</v>
      </c>
      <c r="C58" s="594" t="s">
        <v>508</v>
      </c>
      <c r="D58" s="594" t="s">
        <v>719</v>
      </c>
      <c r="E58" s="594" t="s">
        <v>720</v>
      </c>
      <c r="F58" s="594" t="s">
        <v>672</v>
      </c>
      <c r="G58" s="594" t="s">
        <v>721</v>
      </c>
      <c r="H58" s="594" t="s">
        <v>722</v>
      </c>
      <c r="I58" s="596" t="s">
        <v>509</v>
      </c>
      <c r="J58" s="594" t="s">
        <v>723</v>
      </c>
      <c r="K58" s="596" t="s">
        <v>724</v>
      </c>
      <c r="L58" s="594" t="s">
        <v>301</v>
      </c>
      <c r="M58" s="596" t="s">
        <v>725</v>
      </c>
      <c r="N58" s="596" t="s">
        <v>726</v>
      </c>
      <c r="O58" s="596" t="s">
        <v>727</v>
      </c>
      <c r="P58" s="596" t="s">
        <v>736</v>
      </c>
      <c r="Q58" s="627" t="s">
        <v>165</v>
      </c>
    </row>
    <row r="59" spans="1:17" ht="42" customHeight="1" x14ac:dyDescent="0.25">
      <c r="A59" s="41"/>
      <c r="B59" s="630">
        <v>1</v>
      </c>
      <c r="C59" s="597" t="s">
        <v>85</v>
      </c>
      <c r="D59" s="1115">
        <v>0</v>
      </c>
      <c r="E59" s="1115">
        <v>0</v>
      </c>
      <c r="F59" s="1115">
        <v>0</v>
      </c>
      <c r="G59" s="1115">
        <v>0</v>
      </c>
      <c r="H59" s="1115">
        <v>0</v>
      </c>
      <c r="I59" s="598">
        <f>D59+G59+H59-E59</f>
        <v>0</v>
      </c>
      <c r="J59" s="1115">
        <v>0</v>
      </c>
      <c r="K59" s="598">
        <f>I59-J59</f>
        <v>0</v>
      </c>
      <c r="L59" s="1115">
        <v>0</v>
      </c>
      <c r="M59" s="598">
        <f>IF(-E59+F59&gt;=0,-E59+F59,"Error - Review Col 2 &amp; 3")</f>
        <v>0</v>
      </c>
      <c r="N59" s="561" t="e">
        <f>(J59/((D59+(D59+G59-J59))/2))</f>
        <v>#DIV/0!</v>
      </c>
      <c r="O59" s="561" t="e">
        <f t="shared" ref="O59:O60" si="0">(K59/(((D59+G59-J59)+E59)/2))</f>
        <v>#DIV/0!</v>
      </c>
      <c r="P59" s="561" t="e">
        <f>((J59+K59)/((D59+E59)/2))</f>
        <v>#DIV/0!</v>
      </c>
      <c r="Q59" s="1115">
        <v>0</v>
      </c>
    </row>
    <row r="60" spans="1:17" ht="42" customHeight="1" x14ac:dyDescent="0.25">
      <c r="A60" s="276"/>
      <c r="B60" s="629">
        <v>2</v>
      </c>
      <c r="C60" s="599" t="s">
        <v>515</v>
      </c>
      <c r="D60" s="1116">
        <v>0</v>
      </c>
      <c r="E60" s="1116">
        <v>0</v>
      </c>
      <c r="F60" s="1116">
        <v>0</v>
      </c>
      <c r="G60" s="1116">
        <v>0</v>
      </c>
      <c r="H60" s="1116">
        <v>0</v>
      </c>
      <c r="I60" s="598">
        <f t="shared" ref="I60:I62" si="1">D60+G60+H60-E60</f>
        <v>0</v>
      </c>
      <c r="J60" s="1116">
        <v>0</v>
      </c>
      <c r="K60" s="600">
        <f>I60-J60</f>
        <v>0</v>
      </c>
      <c r="L60" s="1116">
        <v>0</v>
      </c>
      <c r="M60" s="598">
        <f>IF(-E60+F60&gt;=0,-E60+F60,"Error - Review Col 2 &amp; 3")</f>
        <v>0</v>
      </c>
      <c r="N60" s="561" t="e">
        <f t="shared" ref="N60:N63" si="2">(J60/((D60+(D60+G60-J60))/2))</f>
        <v>#DIV/0!</v>
      </c>
      <c r="O60" s="561" t="e">
        <f t="shared" si="0"/>
        <v>#DIV/0!</v>
      </c>
      <c r="P60" s="561" t="e">
        <f t="shared" ref="P60:P63" si="3">((J60+K60)/((D60+E60)/2))</f>
        <v>#DIV/0!</v>
      </c>
      <c r="Q60" s="1116">
        <v>0</v>
      </c>
    </row>
    <row r="61" spans="1:17" ht="42" customHeight="1" x14ac:dyDescent="0.25">
      <c r="A61" s="41"/>
      <c r="B61" s="629">
        <v>3</v>
      </c>
      <c r="C61" s="599" t="s">
        <v>510</v>
      </c>
      <c r="D61" s="1116">
        <v>0</v>
      </c>
      <c r="E61" s="1116">
        <v>0</v>
      </c>
      <c r="F61" s="1116">
        <v>0</v>
      </c>
      <c r="G61" s="1116">
        <v>0</v>
      </c>
      <c r="H61" s="1116">
        <v>0</v>
      </c>
      <c r="I61" s="598">
        <f t="shared" si="1"/>
        <v>0</v>
      </c>
      <c r="J61" s="1116">
        <v>0</v>
      </c>
      <c r="K61" s="600">
        <f>I61-J61</f>
        <v>0</v>
      </c>
      <c r="L61" s="1116">
        <v>0</v>
      </c>
      <c r="M61" s="598">
        <f>IF(-E61+F61&gt;=0,-E61+F61,"Error - Review Col 2 &amp; 3")</f>
        <v>0</v>
      </c>
      <c r="N61" s="561" t="e">
        <f t="shared" si="2"/>
        <v>#DIV/0!</v>
      </c>
      <c r="O61" s="561" t="e">
        <f>(K61/(((D61+G61-J61)+E61)/2))</f>
        <v>#DIV/0!</v>
      </c>
      <c r="P61" s="561" t="e">
        <f t="shared" si="3"/>
        <v>#DIV/0!</v>
      </c>
      <c r="Q61" s="1116">
        <v>0</v>
      </c>
    </row>
    <row r="62" spans="1:17" ht="48" customHeight="1" x14ac:dyDescent="0.25">
      <c r="A62" s="601"/>
      <c r="B62" s="629">
        <v>4</v>
      </c>
      <c r="C62" s="599" t="s">
        <v>523</v>
      </c>
      <c r="D62" s="1116">
        <v>0</v>
      </c>
      <c r="E62" s="1116">
        <v>0</v>
      </c>
      <c r="F62" s="1116">
        <v>0</v>
      </c>
      <c r="G62" s="1116">
        <v>0</v>
      </c>
      <c r="H62" s="1116">
        <v>0</v>
      </c>
      <c r="I62" s="598">
        <f t="shared" si="1"/>
        <v>0</v>
      </c>
      <c r="J62" s="1116">
        <v>0</v>
      </c>
      <c r="K62" s="600">
        <f>I62-J62</f>
        <v>0</v>
      </c>
      <c r="L62" s="1116">
        <v>0</v>
      </c>
      <c r="M62" s="598">
        <f>IF(-E62+F62&gt;=0,-E62+F62,"Error - Review Col 2 &amp; 3")</f>
        <v>0</v>
      </c>
      <c r="N62" s="561" t="e">
        <f t="shared" si="2"/>
        <v>#DIV/0!</v>
      </c>
      <c r="O62" s="561" t="e">
        <f t="shared" ref="O62:O63" si="4">(K62/(((D62+G62-J62)+E62)/2))</f>
        <v>#DIV/0!</v>
      </c>
      <c r="P62" s="561" t="e">
        <f t="shared" si="3"/>
        <v>#DIV/0!</v>
      </c>
      <c r="Q62" s="1116">
        <v>0</v>
      </c>
    </row>
    <row r="63" spans="1:17" ht="42" customHeight="1" thickBot="1" x14ac:dyDescent="0.3">
      <c r="A63" s="41"/>
      <c r="B63" s="602">
        <v>5</v>
      </c>
      <c r="C63" s="603" t="s">
        <v>100</v>
      </c>
      <c r="D63" s="1117">
        <v>0</v>
      </c>
      <c r="E63" s="1117">
        <v>0</v>
      </c>
      <c r="F63" s="1117">
        <v>0</v>
      </c>
      <c r="G63" s="1117">
        <v>0</v>
      </c>
      <c r="H63" s="1117">
        <v>0</v>
      </c>
      <c r="I63" s="598">
        <f>D63+G63+H63-E63</f>
        <v>0</v>
      </c>
      <c r="J63" s="1117">
        <v>0</v>
      </c>
      <c r="K63" s="604">
        <f>I63-J63</f>
        <v>0</v>
      </c>
      <c r="L63" s="1117">
        <v>0</v>
      </c>
      <c r="M63" s="598">
        <f>IF(-E63+F63&gt;=0,-E63+F63,"Error - Review Col 2 &amp; 3")</f>
        <v>0</v>
      </c>
      <c r="N63" s="561" t="e">
        <f t="shared" si="2"/>
        <v>#DIV/0!</v>
      </c>
      <c r="O63" s="563" t="e">
        <f t="shared" si="4"/>
        <v>#DIV/0!</v>
      </c>
      <c r="P63" s="561" t="e">
        <f t="shared" si="3"/>
        <v>#DIV/0!</v>
      </c>
      <c r="Q63" s="1117">
        <v>0</v>
      </c>
    </row>
    <row r="64" spans="1:17" ht="32.25" thickBot="1" x14ac:dyDescent="0.3">
      <c r="A64" s="41"/>
      <c r="B64" s="274"/>
      <c r="C64" s="605" t="s">
        <v>236</v>
      </c>
      <c r="D64" s="606">
        <f t="shared" ref="D64:L64" si="5">SUM(D59:D63)</f>
        <v>0</v>
      </c>
      <c r="E64" s="607">
        <f>SUM(E59:E63)</f>
        <v>0</v>
      </c>
      <c r="F64" s="606">
        <f t="shared" si="5"/>
        <v>0</v>
      </c>
      <c r="G64" s="606">
        <f t="shared" si="5"/>
        <v>0</v>
      </c>
      <c r="H64" s="606">
        <f t="shared" si="5"/>
        <v>0</v>
      </c>
      <c r="I64" s="608">
        <f>SUM(I59:I63)</f>
        <v>0</v>
      </c>
      <c r="J64" s="609">
        <f t="shared" si="5"/>
        <v>0</v>
      </c>
      <c r="K64" s="609">
        <f t="shared" si="5"/>
        <v>0</v>
      </c>
      <c r="L64" s="609">
        <f t="shared" si="5"/>
        <v>0</v>
      </c>
      <c r="M64" s="609">
        <f>SUM(M59:M63)</f>
        <v>0</v>
      </c>
      <c r="N64" s="562" t="e">
        <f>((J59+J60+J61+J62+J63)/((D64+(D59+G59-J59)+(D60+G60-J60)+(D61+G61-J61)+(D62+G62-J62)+(D63+G63-J63))/2))</f>
        <v>#DIV/0!</v>
      </c>
      <c r="O64" s="620" t="e">
        <f>((K59+K60+K61+K62+K63)/(((D59+G59-J59)+(D60+G60-J60)+(D61+G61-J61)+(D62+G62-J62)+(D63+G63-J63)+E64)/2))</f>
        <v>#DIV/0!</v>
      </c>
      <c r="P64" s="562" t="e">
        <f>(J59+K59+J60+K60+J61+K61+J62+K62+J63+K63)/((D64+E64)/2)</f>
        <v>#DIV/0!</v>
      </c>
      <c r="Q64" s="275"/>
    </row>
    <row r="65" spans="1:17" ht="15.75" thickBot="1" x14ac:dyDescent="0.3">
      <c r="A65" s="41"/>
      <c r="B65" s="610"/>
      <c r="C65" s="610"/>
      <c r="D65" s="610"/>
      <c r="E65" s="610"/>
      <c r="F65" s="610"/>
      <c r="G65" s="610"/>
      <c r="H65" s="610"/>
      <c r="I65" s="610"/>
      <c r="J65" s="610"/>
      <c r="K65" s="610"/>
      <c r="L65" s="276"/>
      <c r="M65" s="276"/>
      <c r="N65" s="276"/>
      <c r="O65" s="41"/>
      <c r="P65" s="41"/>
    </row>
    <row r="66" spans="1:17" ht="24.95" customHeight="1" thickBot="1" x14ac:dyDescent="0.3">
      <c r="A66" s="41"/>
      <c r="B66" s="949" t="s">
        <v>252</v>
      </c>
      <c r="C66" s="950"/>
      <c r="D66" s="950"/>
      <c r="E66" s="950"/>
      <c r="F66" s="950"/>
      <c r="G66" s="950"/>
      <c r="H66" s="950"/>
      <c r="I66" s="950"/>
      <c r="J66" s="950"/>
      <c r="K66" s="950"/>
      <c r="L66" s="950"/>
      <c r="M66" s="950"/>
      <c r="N66" s="950"/>
      <c r="O66" s="950"/>
      <c r="P66" s="950"/>
      <c r="Q66" s="951"/>
    </row>
    <row r="67" spans="1:17" ht="50.1" customHeight="1" thickBot="1" x14ac:dyDescent="0.3">
      <c r="A67" s="41"/>
      <c r="B67" s="611" t="s">
        <v>41</v>
      </c>
      <c r="C67" s="926" t="s">
        <v>126</v>
      </c>
      <c r="D67" s="927"/>
      <c r="E67" s="927"/>
      <c r="F67" s="927"/>
      <c r="G67" s="927"/>
      <c r="H67" s="927"/>
      <c r="I67" s="928"/>
      <c r="J67" s="926" t="s">
        <v>729</v>
      </c>
      <c r="K67" s="928"/>
      <c r="L67" s="924" t="s">
        <v>730</v>
      </c>
      <c r="M67" s="925"/>
      <c r="N67" s="924" t="s">
        <v>731</v>
      </c>
      <c r="O67" s="925"/>
      <c r="P67" s="924" t="s">
        <v>732</v>
      </c>
      <c r="Q67" s="925"/>
    </row>
    <row r="68" spans="1:17" ht="24.95" customHeight="1" x14ac:dyDescent="0.25">
      <c r="A68" s="41"/>
      <c r="B68" s="630">
        <v>6</v>
      </c>
      <c r="C68" s="929" t="s">
        <v>85</v>
      </c>
      <c r="D68" s="930"/>
      <c r="E68" s="930"/>
      <c r="F68" s="930"/>
      <c r="G68" s="930"/>
      <c r="H68" s="930"/>
      <c r="I68" s="931"/>
      <c r="J68" s="1118"/>
      <c r="K68" s="1119"/>
      <c r="L68" s="1118"/>
      <c r="M68" s="1119"/>
      <c r="N68" s="1120"/>
      <c r="O68" s="1121"/>
      <c r="P68" s="1120"/>
      <c r="Q68" s="1121"/>
    </row>
    <row r="69" spans="1:17" ht="24.95" customHeight="1" x14ac:dyDescent="0.25">
      <c r="A69" s="276"/>
      <c r="B69" s="629">
        <v>7</v>
      </c>
      <c r="C69" s="932" t="s">
        <v>516</v>
      </c>
      <c r="D69" s="933"/>
      <c r="E69" s="933"/>
      <c r="F69" s="933"/>
      <c r="G69" s="933"/>
      <c r="H69" s="933"/>
      <c r="I69" s="934"/>
      <c r="J69" s="1122"/>
      <c r="K69" s="1123"/>
      <c r="L69" s="1122"/>
      <c r="M69" s="1123"/>
      <c r="N69" s="1124"/>
      <c r="O69" s="1125"/>
      <c r="P69" s="1124"/>
      <c r="Q69" s="1125"/>
    </row>
    <row r="70" spans="1:17" ht="24.95" customHeight="1" x14ac:dyDescent="0.25">
      <c r="A70" s="277"/>
      <c r="B70" s="629">
        <v>8</v>
      </c>
      <c r="C70" s="932" t="s">
        <v>86</v>
      </c>
      <c r="D70" s="933"/>
      <c r="E70" s="933"/>
      <c r="F70" s="933"/>
      <c r="G70" s="933"/>
      <c r="H70" s="933"/>
      <c r="I70" s="934"/>
      <c r="J70" s="1122"/>
      <c r="K70" s="1123"/>
      <c r="L70" s="1122"/>
      <c r="M70" s="1123"/>
      <c r="N70" s="1124"/>
      <c r="O70" s="1125"/>
      <c r="P70" s="1124"/>
      <c r="Q70" s="1125"/>
    </row>
    <row r="71" spans="1:17" ht="24.95" customHeight="1" x14ac:dyDescent="0.25">
      <c r="A71" s="41"/>
      <c r="B71" s="629">
        <v>9</v>
      </c>
      <c r="C71" s="935" t="s">
        <v>127</v>
      </c>
      <c r="D71" s="936"/>
      <c r="E71" s="936"/>
      <c r="F71" s="936"/>
      <c r="G71" s="936"/>
      <c r="H71" s="936"/>
      <c r="I71" s="937"/>
      <c r="J71" s="1122"/>
      <c r="K71" s="1123"/>
      <c r="L71" s="1122"/>
      <c r="M71" s="1123"/>
      <c r="N71" s="1124"/>
      <c r="O71" s="1125"/>
      <c r="P71" s="1124"/>
      <c r="Q71" s="1125"/>
    </row>
    <row r="72" spans="1:17" ht="24.95" customHeight="1" thickBot="1" x14ac:dyDescent="0.3">
      <c r="A72" s="41"/>
      <c r="B72" s="602">
        <v>10</v>
      </c>
      <c r="C72" s="964" t="s">
        <v>100</v>
      </c>
      <c r="D72" s="965"/>
      <c r="E72" s="965"/>
      <c r="F72" s="965"/>
      <c r="G72" s="965"/>
      <c r="H72" s="965"/>
      <c r="I72" s="966"/>
      <c r="J72" s="1126"/>
      <c r="K72" s="1127"/>
      <c r="L72" s="1126"/>
      <c r="M72" s="1127"/>
      <c r="N72" s="1128"/>
      <c r="O72" s="1129"/>
      <c r="P72" s="1128"/>
      <c r="Q72" s="1129"/>
    </row>
    <row r="73" spans="1:17" ht="15.75" thickBot="1" x14ac:dyDescent="0.3">
      <c r="A73" s="41"/>
      <c r="B73" s="612"/>
      <c r="C73" s="613"/>
      <c r="D73" s="291"/>
      <c r="E73" s="292"/>
      <c r="F73" s="292"/>
      <c r="G73" s="292"/>
      <c r="H73" s="292"/>
      <c r="I73" s="292"/>
      <c r="J73" s="614"/>
      <c r="K73" s="614"/>
      <c r="L73" s="614"/>
      <c r="M73" s="41"/>
      <c r="N73" s="41"/>
      <c r="O73" s="41"/>
      <c r="P73" s="41"/>
    </row>
    <row r="74" spans="1:17" ht="24.95" customHeight="1" thickBot="1" x14ac:dyDescent="0.3">
      <c r="A74" s="41"/>
      <c r="B74" s="943" t="s">
        <v>253</v>
      </c>
      <c r="C74" s="944"/>
      <c r="D74" s="944"/>
      <c r="E74" s="944"/>
      <c r="F74" s="944"/>
      <c r="G74" s="944"/>
      <c r="H74" s="944"/>
      <c r="I74" s="944"/>
      <c r="J74" s="944"/>
      <c r="K74" s="944"/>
      <c r="L74" s="944"/>
      <c r="M74" s="944"/>
      <c r="N74" s="944"/>
      <c r="O74" s="944"/>
      <c r="P74" s="944"/>
      <c r="Q74" s="945"/>
    </row>
    <row r="75" spans="1:17" ht="72.75" customHeight="1" thickBot="1" x14ac:dyDescent="0.3">
      <c r="A75" s="41"/>
      <c r="B75" s="615" t="s">
        <v>41</v>
      </c>
      <c r="C75" s="924" t="s">
        <v>733</v>
      </c>
      <c r="D75" s="960"/>
      <c r="E75" s="960"/>
      <c r="F75" s="960"/>
      <c r="G75" s="960"/>
      <c r="H75" s="960"/>
      <c r="I75" s="960"/>
      <c r="J75" s="960"/>
      <c r="K75" s="960"/>
      <c r="L75" s="960"/>
      <c r="M75" s="925"/>
      <c r="N75" s="924" t="s">
        <v>396</v>
      </c>
      <c r="O75" s="925"/>
      <c r="P75" s="924" t="s">
        <v>397</v>
      </c>
      <c r="Q75" s="925"/>
    </row>
    <row r="76" spans="1:17" ht="24.95" customHeight="1" x14ac:dyDescent="0.25">
      <c r="A76" s="41"/>
      <c r="B76" s="616">
        <v>11</v>
      </c>
      <c r="C76" s="961" t="s">
        <v>101</v>
      </c>
      <c r="D76" s="962"/>
      <c r="E76" s="962"/>
      <c r="F76" s="962"/>
      <c r="G76" s="962"/>
      <c r="H76" s="962"/>
      <c r="I76" s="962"/>
      <c r="J76" s="962"/>
      <c r="K76" s="962"/>
      <c r="L76" s="962"/>
      <c r="M76" s="963"/>
      <c r="N76" s="1130"/>
      <c r="O76" s="1131"/>
      <c r="P76" s="1130"/>
      <c r="Q76" s="1131"/>
    </row>
    <row r="77" spans="1:17" ht="24.95" customHeight="1" x14ac:dyDescent="0.25">
      <c r="A77" s="41"/>
      <c r="B77" s="617">
        <v>12</v>
      </c>
      <c r="C77" s="954" t="s">
        <v>102</v>
      </c>
      <c r="D77" s="955"/>
      <c r="E77" s="955"/>
      <c r="F77" s="955"/>
      <c r="G77" s="955"/>
      <c r="H77" s="955"/>
      <c r="I77" s="955"/>
      <c r="J77" s="955"/>
      <c r="K77" s="955"/>
      <c r="L77" s="955"/>
      <c r="M77" s="956"/>
      <c r="N77" s="1132"/>
      <c r="O77" s="1133"/>
      <c r="P77" s="1132"/>
      <c r="Q77" s="1133"/>
    </row>
    <row r="78" spans="1:17" ht="24.95" customHeight="1" thickBot="1" x14ac:dyDescent="0.3">
      <c r="B78" s="618">
        <v>13</v>
      </c>
      <c r="C78" s="957" t="s">
        <v>103</v>
      </c>
      <c r="D78" s="958"/>
      <c r="E78" s="958"/>
      <c r="F78" s="958"/>
      <c r="G78" s="958"/>
      <c r="H78" s="958"/>
      <c r="I78" s="958"/>
      <c r="J78" s="958"/>
      <c r="K78" s="958"/>
      <c r="L78" s="958"/>
      <c r="M78" s="959"/>
      <c r="N78" s="1134"/>
      <c r="O78" s="1135"/>
      <c r="P78" s="1134"/>
      <c r="Q78" s="1135"/>
    </row>
    <row r="79" spans="1:17" ht="24.95" customHeight="1" thickBot="1" x14ac:dyDescent="0.3">
      <c r="B79" s="41"/>
      <c r="C79" s="940" t="s">
        <v>630</v>
      </c>
      <c r="D79" s="941"/>
      <c r="E79" s="941"/>
      <c r="F79" s="941"/>
      <c r="G79" s="941"/>
      <c r="H79" s="941"/>
      <c r="I79" s="941"/>
      <c r="J79" s="941"/>
      <c r="K79" s="941"/>
      <c r="L79" s="941"/>
      <c r="M79" s="942"/>
      <c r="N79" s="938">
        <f>IF(SUM(N76:N78)&lt;&gt;E64,"Does not equal Section 1A, Col 2",SUM(N76:N78))</f>
        <v>0</v>
      </c>
      <c r="O79" s="939"/>
      <c r="P79" s="952">
        <f>IF(SUM(P76:Q78)&lt;&gt;I64,"Does not equal Section 1A, Col 5a",SUM(P76:P78))</f>
        <v>0</v>
      </c>
      <c r="Q79" s="953"/>
    </row>
    <row r="80" spans="1:17" ht="15.75" thickBot="1" x14ac:dyDescent="0.3">
      <c r="B80" s="41"/>
      <c r="C80" s="41"/>
      <c r="D80" s="41"/>
      <c r="E80" s="41"/>
      <c r="F80" s="41"/>
      <c r="G80" s="41"/>
      <c r="H80" s="41"/>
      <c r="I80" s="41"/>
      <c r="J80" s="41"/>
      <c r="K80" s="41"/>
      <c r="L80" s="41"/>
      <c r="M80" s="41"/>
      <c r="N80" s="41"/>
    </row>
    <row r="81" spans="2:17" ht="20.100000000000001" customHeight="1" thickBot="1" x14ac:dyDescent="0.3">
      <c r="B81" s="946" t="s">
        <v>123</v>
      </c>
      <c r="C81" s="947"/>
      <c r="D81" s="947"/>
      <c r="E81" s="947"/>
      <c r="F81" s="947"/>
      <c r="G81" s="947"/>
      <c r="H81" s="947"/>
      <c r="I81" s="947"/>
      <c r="J81" s="947"/>
      <c r="K81" s="947"/>
      <c r="L81" s="947"/>
      <c r="M81" s="947"/>
      <c r="N81" s="947"/>
      <c r="O81" s="947"/>
      <c r="P81" s="947"/>
      <c r="Q81" s="948"/>
    </row>
    <row r="82" spans="2:17" ht="338.25" customHeight="1" thickBot="1" x14ac:dyDescent="0.3">
      <c r="B82" s="1136"/>
      <c r="C82" s="1137"/>
      <c r="D82" s="1137"/>
      <c r="E82" s="1137"/>
      <c r="F82" s="1137"/>
      <c r="G82" s="1137"/>
      <c r="H82" s="1137"/>
      <c r="I82" s="1137"/>
      <c r="J82" s="1137"/>
      <c r="K82" s="1137"/>
      <c r="L82" s="1137"/>
      <c r="M82" s="1137"/>
      <c r="N82" s="1137"/>
      <c r="O82" s="1137"/>
      <c r="P82" s="1137"/>
      <c r="Q82" s="1138"/>
    </row>
    <row r="83" spans="2:17" x14ac:dyDescent="0.25">
      <c r="B83" s="619" t="s">
        <v>734</v>
      </c>
      <c r="C83" s="171"/>
      <c r="D83" s="171"/>
      <c r="E83" s="171"/>
      <c r="F83" s="171"/>
      <c r="G83" s="171"/>
      <c r="H83" s="171"/>
      <c r="I83" s="171"/>
      <c r="J83" s="171"/>
      <c r="K83" s="171"/>
      <c r="L83" s="171"/>
      <c r="M83" s="171"/>
      <c r="N83" s="171"/>
    </row>
  </sheetData>
  <sheetProtection algorithmName="SHA-512" hashValue="lS0mjioL8aEbcGNqkflHWtKwYBuEcqC9HrfFo81wNvVjOYvGrZ9C9Ggj/rslyE5Km8yUt6ZhkhumBh/CulOCQQ==" saltValue="zCMaytN6DMpOaZnBAGYqsw==" spinCount="100000" sheet="1" objects="1" scenarios="1"/>
  <dataConsolidate/>
  <mergeCells count="130">
    <mergeCell ref="O14:P14"/>
    <mergeCell ref="C15:E15"/>
    <mergeCell ref="F15:L15"/>
    <mergeCell ref="M15:N15"/>
    <mergeCell ref="O15:P15"/>
    <mergeCell ref="B1:Q1"/>
    <mergeCell ref="C3:G3"/>
    <mergeCell ref="P3:Q3"/>
    <mergeCell ref="P4:Q4"/>
    <mergeCell ref="A6:Q6"/>
    <mergeCell ref="A8:Q8"/>
    <mergeCell ref="H9:K9"/>
    <mergeCell ref="C19:E19"/>
    <mergeCell ref="G19:N19"/>
    <mergeCell ref="C20:E20"/>
    <mergeCell ref="G20:N20"/>
    <mergeCell ref="C21:E21"/>
    <mergeCell ref="G21:N21"/>
    <mergeCell ref="C14:E14"/>
    <mergeCell ref="F14:L14"/>
    <mergeCell ref="M14:N14"/>
    <mergeCell ref="C31:N31"/>
    <mergeCell ref="O31:P31"/>
    <mergeCell ref="C32:N32"/>
    <mergeCell ref="O32:P32"/>
    <mergeCell ref="C33:N33"/>
    <mergeCell ref="O33:P33"/>
    <mergeCell ref="C22:E22"/>
    <mergeCell ref="G22:N22"/>
    <mergeCell ref="C26:L26"/>
    <mergeCell ref="O26:P26"/>
    <mergeCell ref="C30:N30"/>
    <mergeCell ref="O30:P30"/>
    <mergeCell ref="C37:N37"/>
    <mergeCell ref="O37:P37"/>
    <mergeCell ref="C38:N38"/>
    <mergeCell ref="O38:P38"/>
    <mergeCell ref="C39:N39"/>
    <mergeCell ref="O39:P39"/>
    <mergeCell ref="C34:N34"/>
    <mergeCell ref="O34:P34"/>
    <mergeCell ref="C35:N35"/>
    <mergeCell ref="O35:P35"/>
    <mergeCell ref="C36:N36"/>
    <mergeCell ref="O36:P36"/>
    <mergeCell ref="C40:N40"/>
    <mergeCell ref="O40:P40"/>
    <mergeCell ref="C41:N41"/>
    <mergeCell ref="O41:P41"/>
    <mergeCell ref="C42:N42"/>
    <mergeCell ref="O42:P42"/>
    <mergeCell ref="C46:H46"/>
    <mergeCell ref="K46:P46"/>
    <mergeCell ref="C47:D47"/>
    <mergeCell ref="E47:H47"/>
    <mergeCell ref="K47:L47"/>
    <mergeCell ref="M47:P47"/>
    <mergeCell ref="C48:D48"/>
    <mergeCell ref="E48:H48"/>
    <mergeCell ref="K48:L48"/>
    <mergeCell ref="M48:P48"/>
    <mergeCell ref="C49:D49"/>
    <mergeCell ref="E49:H49"/>
    <mergeCell ref="I57:L57"/>
    <mergeCell ref="N57:P57"/>
    <mergeCell ref="B66:Q66"/>
    <mergeCell ref="K49:L49"/>
    <mergeCell ref="M49:P49"/>
    <mergeCell ref="C50:D50"/>
    <mergeCell ref="E50:H50"/>
    <mergeCell ref="K50:L50"/>
    <mergeCell ref="M50:P50"/>
    <mergeCell ref="C51:D51"/>
    <mergeCell ref="E51:H51"/>
    <mergeCell ref="K51:L51"/>
    <mergeCell ref="M51:P51"/>
    <mergeCell ref="C67:I67"/>
    <mergeCell ref="J67:K67"/>
    <mergeCell ref="L67:M67"/>
    <mergeCell ref="N67:O67"/>
    <mergeCell ref="P67:Q67"/>
    <mergeCell ref="B55:Q55"/>
    <mergeCell ref="B56:C57"/>
    <mergeCell ref="G56:H56"/>
    <mergeCell ref="I56:L56"/>
    <mergeCell ref="N56:P56"/>
    <mergeCell ref="G57:H57"/>
    <mergeCell ref="C68:I68"/>
    <mergeCell ref="J68:K68"/>
    <mergeCell ref="L68:M68"/>
    <mergeCell ref="N68:O68"/>
    <mergeCell ref="P68:Q68"/>
    <mergeCell ref="C69:I69"/>
    <mergeCell ref="J69:K69"/>
    <mergeCell ref="L69:M69"/>
    <mergeCell ref="N69:O69"/>
    <mergeCell ref="P69:Q69"/>
    <mergeCell ref="C70:I70"/>
    <mergeCell ref="J70:K70"/>
    <mergeCell ref="L70:M70"/>
    <mergeCell ref="N70:O70"/>
    <mergeCell ref="P70:Q70"/>
    <mergeCell ref="C71:I71"/>
    <mergeCell ref="J71:K71"/>
    <mergeCell ref="L71:M71"/>
    <mergeCell ref="N71:O71"/>
    <mergeCell ref="P71:Q71"/>
    <mergeCell ref="C75:M75"/>
    <mergeCell ref="N75:O75"/>
    <mergeCell ref="P75:Q75"/>
    <mergeCell ref="C76:M76"/>
    <mergeCell ref="N76:O76"/>
    <mergeCell ref="P76:Q76"/>
    <mergeCell ref="C72:I72"/>
    <mergeCell ref="J72:K72"/>
    <mergeCell ref="L72:M72"/>
    <mergeCell ref="N72:O72"/>
    <mergeCell ref="P72:Q72"/>
    <mergeCell ref="B74:Q74"/>
    <mergeCell ref="C79:M79"/>
    <mergeCell ref="N79:O79"/>
    <mergeCell ref="P79:Q79"/>
    <mergeCell ref="B81:Q81"/>
    <mergeCell ref="B82:Q82"/>
    <mergeCell ref="C77:M77"/>
    <mergeCell ref="N77:O77"/>
    <mergeCell ref="P77:Q77"/>
    <mergeCell ref="C78:M78"/>
    <mergeCell ref="N78:O78"/>
    <mergeCell ref="P78:Q78"/>
  </mergeCells>
  <dataValidations count="4">
    <dataValidation type="decimal" allowBlank="1" showInputMessage="1" showErrorMessage="1" error="Hourly wage entered must be $16.28 or greater" sqref="J68:Q72" xr:uid="{0125AB40-E3C1-46CF-8E9C-58BF471DCD40}">
      <formula1>16.28</formula1>
      <formula2>100000</formula2>
    </dataValidation>
    <dataValidation type="whole" allowBlank="1" showInputMessage="1" showErrorMessage="1" sqref="J59:J63 D59:H63" xr:uid="{E1A55D2D-08C4-410E-9AD4-BBBE3B424160}">
      <formula1>0</formula1>
      <formula2>10000</formula2>
    </dataValidation>
    <dataValidation type="whole" allowBlank="1" showInputMessage="1" showErrorMessage="1" sqref="L59:L63 Q59:Q63 N76:Q78" xr:uid="{919A81B9-2EB6-4738-BB6B-6BE664125BBF}">
      <formula1>0</formula1>
      <formula2>100000</formula2>
    </dataValidation>
    <dataValidation type="list" allowBlank="1" showInputMessage="1" showErrorMessage="1" sqref="O31:P42" xr:uid="{336AE9E8-3650-4033-A8A6-57637F977051}">
      <formula1>"Yes, No"</formula1>
    </dataValidation>
  </dataValidations>
  <hyperlinks>
    <hyperlink ref="H9" r:id="rId1" xr:uid="{360BE755-CB35-45A8-97ED-51486765C4F9}"/>
  </hyperlinks>
  <printOptions horizontalCentered="1" verticalCentered="1"/>
  <pageMargins left="0.25" right="0.25" top="0.25" bottom="0.25" header="0.3" footer="0.3"/>
  <pageSetup scale="41" orientation="landscape" r:id="rId2"/>
  <rowBreaks count="1" manualBreakCount="1">
    <brk id="52" max="16383" man="1"/>
  </rowBreaks>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79EB90A5-C4DE-4CBD-9356-79B9FCE22C75}">
          <x14:formula1>
            <xm:f>Lists!$P$2:$P$41</xm:f>
          </x14:formula1>
          <xm:sqref>O15:P15</xm:sqref>
        </x14:dataValidation>
        <x14:dataValidation type="list" allowBlank="1" showInputMessage="1" showErrorMessage="1" xr:uid="{FA99E956-5ED0-447E-9AE7-4A152039FCC8}">
          <x14:formula1>
            <xm:f>Lists!$L$2:$L$5</xm:f>
          </x14:formula1>
          <xm:sqref>C15:E15</xm:sqref>
        </x14:dataValidation>
        <x14:dataValidation type="list" allowBlank="1" showInputMessage="1" showErrorMessage="1" xr:uid="{946ABA07-3A1A-404A-BF05-7C548F86B999}">
          <x14:formula1>
            <xm:f>Lists!$S$2:$S$6</xm:f>
          </x14:formula1>
          <xm:sqref>E47:E51 M47:M51</xm:sqref>
        </x14:dataValidation>
        <x14:dataValidation type="list" allowBlank="1" showInputMessage="1" showErrorMessage="1" xr:uid="{EF7209EC-185A-427A-90E5-8A2ED4005928}">
          <x14:formula1>
            <xm:f>Lists!$A$2:$A$154</xm:f>
          </x14:formula1>
          <xm:sqref>F15:L15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CA3DC-4DD6-40EE-B2F4-3BE7716A7023}">
  <dimension ref="A1:Q83"/>
  <sheetViews>
    <sheetView showGridLines="0" zoomScale="82" zoomScaleNormal="82" workbookViewId="0">
      <selection activeCell="C15" sqref="C15:E15"/>
    </sheetView>
  </sheetViews>
  <sheetFormatPr defaultRowHeight="15" x14ac:dyDescent="0.25"/>
  <cols>
    <col min="1" max="1" width="1.83203125" style="39" customWidth="1"/>
    <col min="2" max="2" width="12.83203125" style="39" customWidth="1"/>
    <col min="3" max="3" width="46.83203125" style="39" customWidth="1"/>
    <col min="4" max="4" width="21.83203125" style="39" customWidth="1"/>
    <col min="5" max="5" width="23.5" style="39" customWidth="1"/>
    <col min="6" max="8" width="21.83203125" style="39" customWidth="1"/>
    <col min="9" max="9" width="23.1640625" style="39" customWidth="1"/>
    <col min="10" max="11" width="25.33203125" style="39" customWidth="1"/>
    <col min="12" max="12" width="26.83203125" style="39" customWidth="1"/>
    <col min="13" max="13" width="23.83203125" style="39" customWidth="1"/>
    <col min="14" max="15" width="25.83203125" style="39" customWidth="1"/>
    <col min="16" max="16" width="26.83203125" style="39" customWidth="1"/>
    <col min="17" max="17" width="26.83203125" style="566" customWidth="1"/>
    <col min="18" max="16384" width="9.33203125" style="564"/>
  </cols>
  <sheetData>
    <row r="1" spans="1:17" ht="24" thickBot="1" x14ac:dyDescent="0.3">
      <c r="A1" s="269"/>
      <c r="B1" s="985" t="s">
        <v>18</v>
      </c>
      <c r="C1" s="985"/>
      <c r="D1" s="985"/>
      <c r="E1" s="985"/>
      <c r="F1" s="985"/>
      <c r="G1" s="985"/>
      <c r="H1" s="985"/>
      <c r="I1" s="985"/>
      <c r="J1" s="985"/>
      <c r="K1" s="985"/>
      <c r="L1" s="985"/>
      <c r="M1" s="985"/>
      <c r="N1" s="985"/>
      <c r="O1" s="985"/>
      <c r="P1" s="985"/>
      <c r="Q1" s="985"/>
    </row>
    <row r="2" spans="1:17" ht="15.75" thickTop="1" x14ac:dyDescent="0.25">
      <c r="A2" s="565"/>
      <c r="B2" s="565"/>
      <c r="C2" s="565"/>
      <c r="D2" s="565"/>
      <c r="E2" s="565"/>
      <c r="F2" s="565"/>
      <c r="G2" s="565"/>
      <c r="H2" s="565"/>
      <c r="I2" s="565"/>
      <c r="J2" s="565"/>
      <c r="K2" s="565"/>
      <c r="L2" s="565"/>
    </row>
    <row r="3" spans="1:17" ht="20.100000000000001" customHeight="1" x14ac:dyDescent="0.35">
      <c r="A3" s="565"/>
      <c r="B3" s="565"/>
      <c r="C3" s="986"/>
      <c r="D3" s="986"/>
      <c r="E3" s="986"/>
      <c r="F3" s="986"/>
      <c r="G3" s="986"/>
      <c r="H3" s="565"/>
      <c r="P3" s="987">
        <f>'A - General Info &amp; Cert'!B6</f>
        <v>0</v>
      </c>
      <c r="Q3" s="987"/>
    </row>
    <row r="4" spans="1:17" x14ac:dyDescent="0.25">
      <c r="A4" s="567"/>
      <c r="B4" s="567"/>
      <c r="C4" s="567"/>
      <c r="D4" s="567"/>
      <c r="E4" s="567"/>
      <c r="F4" s="567"/>
      <c r="G4" s="567"/>
      <c r="H4" s="567"/>
      <c r="I4" s="268"/>
      <c r="J4" s="268"/>
      <c r="K4" s="268"/>
      <c r="L4" s="268"/>
      <c r="O4" s="268"/>
      <c r="P4" s="988" t="s">
        <v>11</v>
      </c>
      <c r="Q4" s="988"/>
    </row>
    <row r="5" spans="1:17" ht="15.75" x14ac:dyDescent="0.25">
      <c r="A5" s="568"/>
      <c r="B5" s="568"/>
      <c r="C5" s="568"/>
      <c r="D5" s="568"/>
      <c r="E5" s="568"/>
      <c r="F5" s="568"/>
      <c r="G5" s="568"/>
      <c r="H5" s="568"/>
      <c r="J5" s="40"/>
      <c r="K5" s="569"/>
    </row>
    <row r="6" spans="1:17" ht="84.75" customHeight="1" x14ac:dyDescent="0.35">
      <c r="A6" s="989" t="s">
        <v>718</v>
      </c>
      <c r="B6" s="989"/>
      <c r="C6" s="989"/>
      <c r="D6" s="989"/>
      <c r="E6" s="989"/>
      <c r="F6" s="989"/>
      <c r="G6" s="989"/>
      <c r="H6" s="989"/>
      <c r="I6" s="989"/>
      <c r="J6" s="989"/>
      <c r="K6" s="989"/>
      <c r="L6" s="989"/>
      <c r="M6" s="989"/>
      <c r="N6" s="989"/>
      <c r="O6" s="989"/>
      <c r="P6" s="989"/>
      <c r="Q6" s="989"/>
    </row>
    <row r="7" spans="1:17" ht="18.75" x14ac:dyDescent="0.3">
      <c r="A7" s="570"/>
      <c r="B7" s="570"/>
      <c r="C7" s="570"/>
      <c r="D7" s="570"/>
      <c r="E7" s="570"/>
      <c r="F7" s="570"/>
      <c r="G7" s="570"/>
      <c r="H7" s="570"/>
      <c r="I7" s="570"/>
      <c r="J7" s="570"/>
      <c r="K7" s="570"/>
      <c r="L7" s="570"/>
      <c r="M7" s="570"/>
      <c r="N7" s="570"/>
      <c r="O7" s="570"/>
      <c r="P7" s="570"/>
      <c r="Q7" s="570"/>
    </row>
    <row r="8" spans="1:17" ht="35.1" customHeight="1" x14ac:dyDescent="0.25">
      <c r="A8" s="990" t="s">
        <v>502</v>
      </c>
      <c r="B8" s="990"/>
      <c r="C8" s="990"/>
      <c r="D8" s="990"/>
      <c r="E8" s="990"/>
      <c r="F8" s="990"/>
      <c r="G8" s="990"/>
      <c r="H8" s="990"/>
      <c r="I8" s="990"/>
      <c r="J8" s="990"/>
      <c r="K8" s="990"/>
      <c r="L8" s="990"/>
      <c r="M8" s="990"/>
      <c r="N8" s="990"/>
      <c r="O8" s="990"/>
      <c r="P8" s="990"/>
      <c r="Q8" s="990"/>
    </row>
    <row r="9" spans="1:17" ht="33.950000000000003" customHeight="1" x14ac:dyDescent="0.25">
      <c r="A9" s="571"/>
      <c r="B9" s="571"/>
      <c r="C9" s="571"/>
      <c r="D9" s="571"/>
      <c r="E9" s="571"/>
      <c r="F9" s="571"/>
      <c r="G9" s="571"/>
      <c r="H9" s="991" t="s">
        <v>749</v>
      </c>
      <c r="I9" s="991"/>
      <c r="J9" s="991"/>
      <c r="K9" s="991"/>
      <c r="L9" s="571"/>
      <c r="M9" s="571"/>
      <c r="N9" s="571"/>
      <c r="O9" s="571"/>
      <c r="P9" s="571"/>
    </row>
    <row r="10" spans="1:17" ht="18.75" x14ac:dyDescent="0.3">
      <c r="A10" s="41"/>
      <c r="B10" s="43" t="s">
        <v>125</v>
      </c>
      <c r="C10" s="41"/>
      <c r="D10" s="41"/>
      <c r="E10" s="272"/>
      <c r="F10" s="272"/>
      <c r="G10" s="41"/>
      <c r="H10" s="41"/>
      <c r="I10" s="41"/>
      <c r="J10" s="41"/>
      <c r="K10" s="41"/>
      <c r="L10" s="41"/>
      <c r="M10" s="41"/>
      <c r="N10" s="41"/>
      <c r="O10" s="41"/>
      <c r="P10" s="41"/>
    </row>
    <row r="11" spans="1:17" ht="18.75" x14ac:dyDescent="0.3">
      <c r="A11" s="41"/>
      <c r="B11" s="43"/>
      <c r="C11" s="41"/>
      <c r="D11" s="41"/>
      <c r="E11" s="272"/>
      <c r="F11" s="272"/>
      <c r="G11" s="41"/>
      <c r="H11" s="41"/>
      <c r="I11" s="41"/>
      <c r="J11" s="41"/>
      <c r="K11" s="41"/>
      <c r="L11" s="41"/>
      <c r="M11" s="41"/>
      <c r="N11" s="41"/>
      <c r="O11" s="41"/>
      <c r="P11" s="41"/>
    </row>
    <row r="12" spans="1:17" ht="18.75" x14ac:dyDescent="0.3">
      <c r="A12" s="42"/>
      <c r="B12" s="572"/>
      <c r="C12" s="44" t="s">
        <v>79</v>
      </c>
      <c r="D12" s="573"/>
      <c r="E12" s="573"/>
      <c r="F12" s="573"/>
      <c r="G12" s="573"/>
      <c r="H12" s="573"/>
      <c r="I12" s="573"/>
      <c r="J12" s="573"/>
      <c r="K12" s="42"/>
      <c r="L12" s="42"/>
      <c r="M12" s="42"/>
      <c r="N12" s="42"/>
      <c r="O12" s="42"/>
      <c r="P12" s="42"/>
    </row>
    <row r="13" spans="1:17" ht="19.5" thickBot="1" x14ac:dyDescent="0.35">
      <c r="A13" s="41"/>
      <c r="B13" s="574"/>
      <c r="C13" s="575"/>
      <c r="D13" s="575"/>
      <c r="E13" s="575"/>
      <c r="F13" s="575"/>
      <c r="G13" s="575"/>
      <c r="H13" s="575"/>
      <c r="I13" s="575"/>
      <c r="J13" s="575"/>
      <c r="K13" s="41"/>
      <c r="L13" s="41"/>
      <c r="M13" s="41"/>
      <c r="N13" s="41"/>
      <c r="O13" s="41"/>
      <c r="P13" s="41"/>
    </row>
    <row r="14" spans="1:17" ht="19.5" thickBot="1" x14ac:dyDescent="0.35">
      <c r="A14" s="41"/>
      <c r="B14" s="270"/>
      <c r="C14" s="998" t="s">
        <v>77</v>
      </c>
      <c r="D14" s="999"/>
      <c r="E14" s="1000"/>
      <c r="F14" s="998" t="s">
        <v>36</v>
      </c>
      <c r="G14" s="999"/>
      <c r="H14" s="999"/>
      <c r="I14" s="999"/>
      <c r="J14" s="999"/>
      <c r="K14" s="999"/>
      <c r="L14" s="1000"/>
      <c r="M14" s="998" t="s">
        <v>80</v>
      </c>
      <c r="N14" s="1000"/>
      <c r="O14" s="998" t="s">
        <v>81</v>
      </c>
      <c r="P14" s="1000"/>
    </row>
    <row r="15" spans="1:17" s="577" customFormat="1" ht="30" customHeight="1" thickBot="1" x14ac:dyDescent="0.35">
      <c r="A15" s="40"/>
      <c r="B15" s="270"/>
      <c r="C15" s="1091"/>
      <c r="D15" s="1092"/>
      <c r="E15" s="1093"/>
      <c r="F15" s="1094"/>
      <c r="G15" s="1095"/>
      <c r="H15" s="1095"/>
      <c r="I15" s="1095"/>
      <c r="J15" s="1095"/>
      <c r="K15" s="1095"/>
      <c r="L15" s="1096"/>
      <c r="M15" s="1094"/>
      <c r="N15" s="1096"/>
      <c r="O15" s="1094"/>
      <c r="P15" s="1096"/>
      <c r="Q15" s="576"/>
    </row>
    <row r="16" spans="1:17" ht="18.75" x14ac:dyDescent="0.3">
      <c r="A16" s="41"/>
      <c r="B16" s="270"/>
      <c r="C16" s="41"/>
      <c r="D16" s="41"/>
      <c r="E16" s="41"/>
      <c r="F16" s="41"/>
      <c r="G16" s="41"/>
      <c r="H16" s="41"/>
      <c r="I16" s="41"/>
      <c r="J16" s="41"/>
      <c r="K16" s="41"/>
      <c r="L16" s="41"/>
      <c r="M16" s="41"/>
      <c r="N16" s="41"/>
      <c r="O16" s="41"/>
      <c r="P16" s="41"/>
    </row>
    <row r="17" spans="1:16" ht="18.75" x14ac:dyDescent="0.3">
      <c r="A17" s="41"/>
      <c r="B17" s="578" t="s">
        <v>124</v>
      </c>
      <c r="C17" s="272"/>
      <c r="D17" s="272"/>
      <c r="E17" s="41"/>
      <c r="F17" s="41"/>
      <c r="G17" s="41"/>
      <c r="H17" s="41"/>
      <c r="I17" s="41"/>
      <c r="J17" s="41"/>
      <c r="K17" s="41"/>
      <c r="L17" s="41"/>
      <c r="M17" s="41"/>
      <c r="N17" s="41"/>
      <c r="O17" s="41"/>
      <c r="P17" s="41"/>
    </row>
    <row r="18" spans="1:16" ht="18.75" x14ac:dyDescent="0.3">
      <c r="A18" s="41"/>
      <c r="B18" s="578"/>
      <c r="C18" s="272"/>
      <c r="D18" s="272"/>
      <c r="E18" s="41"/>
      <c r="F18" s="41"/>
      <c r="G18" s="41"/>
      <c r="H18" s="41"/>
      <c r="I18" s="41"/>
      <c r="J18" s="41"/>
      <c r="K18" s="41"/>
      <c r="L18" s="41"/>
      <c r="M18" s="41"/>
      <c r="N18" s="41"/>
      <c r="O18" s="41"/>
      <c r="P18" s="41"/>
    </row>
    <row r="19" spans="1:16" ht="30" customHeight="1" thickBot="1" x14ac:dyDescent="0.35">
      <c r="A19" s="42"/>
      <c r="B19" s="572"/>
      <c r="C19" s="996" t="s">
        <v>511</v>
      </c>
      <c r="D19" s="996"/>
      <c r="E19" s="996"/>
      <c r="F19" s="284"/>
      <c r="G19" s="1097"/>
      <c r="H19" s="1097"/>
      <c r="I19" s="1097"/>
      <c r="J19" s="1097"/>
      <c r="K19" s="1097"/>
      <c r="L19" s="1097"/>
      <c r="M19" s="1097"/>
      <c r="N19" s="1097"/>
      <c r="O19" s="42"/>
      <c r="P19" s="42"/>
    </row>
    <row r="20" spans="1:16" ht="30" customHeight="1" thickBot="1" x14ac:dyDescent="0.35">
      <c r="A20" s="42"/>
      <c r="B20" s="572"/>
      <c r="C20" s="996" t="s">
        <v>512</v>
      </c>
      <c r="D20" s="996"/>
      <c r="E20" s="996"/>
      <c r="F20" s="284"/>
      <c r="G20" s="1097"/>
      <c r="H20" s="1097"/>
      <c r="I20" s="1097"/>
      <c r="J20" s="1097"/>
      <c r="K20" s="1097"/>
      <c r="L20" s="1097"/>
      <c r="M20" s="1097"/>
      <c r="N20" s="1097"/>
      <c r="O20" s="42"/>
      <c r="P20" s="42"/>
    </row>
    <row r="21" spans="1:16" ht="30" customHeight="1" thickBot="1" x14ac:dyDescent="0.35">
      <c r="A21" s="42"/>
      <c r="B21" s="572"/>
      <c r="C21" s="996" t="s">
        <v>83</v>
      </c>
      <c r="D21" s="996"/>
      <c r="E21" s="996"/>
      <c r="F21" s="284"/>
      <c r="G21" s="1097"/>
      <c r="H21" s="1097"/>
      <c r="I21" s="1097"/>
      <c r="J21" s="1097"/>
      <c r="K21" s="1097"/>
      <c r="L21" s="1097"/>
      <c r="M21" s="1097"/>
      <c r="N21" s="1097"/>
      <c r="O21" s="42"/>
      <c r="P21" s="42"/>
    </row>
    <row r="22" spans="1:16" ht="30" customHeight="1" thickBot="1" x14ac:dyDescent="0.35">
      <c r="A22" s="42"/>
      <c r="B22" s="579"/>
      <c r="C22" s="996" t="s">
        <v>84</v>
      </c>
      <c r="D22" s="996"/>
      <c r="E22" s="996"/>
      <c r="F22" s="284"/>
      <c r="G22" s="1139"/>
      <c r="H22" s="1097"/>
      <c r="I22" s="1097"/>
      <c r="J22" s="1097"/>
      <c r="K22" s="1097"/>
      <c r="L22" s="1097"/>
      <c r="M22" s="1097"/>
      <c r="N22" s="1097"/>
      <c r="O22" s="42"/>
      <c r="P22" s="42"/>
    </row>
    <row r="23" spans="1:16" ht="18.75" x14ac:dyDescent="0.25">
      <c r="A23" s="42"/>
      <c r="B23" s="579"/>
      <c r="C23" s="278"/>
      <c r="D23" s="276"/>
      <c r="E23" s="276"/>
      <c r="F23" s="276"/>
      <c r="G23" s="276"/>
      <c r="H23" s="276"/>
      <c r="I23" s="276"/>
      <c r="J23" s="42"/>
      <c r="K23" s="42"/>
      <c r="L23" s="42"/>
      <c r="M23" s="42"/>
      <c r="N23" s="42"/>
      <c r="O23" s="42"/>
      <c r="P23" s="42"/>
    </row>
    <row r="24" spans="1:16" ht="18.75" x14ac:dyDescent="0.3">
      <c r="A24" s="42"/>
      <c r="B24" s="43" t="s">
        <v>437</v>
      </c>
      <c r="C24" s="272"/>
      <c r="D24" s="272"/>
      <c r="E24" s="272"/>
      <c r="F24" s="272"/>
      <c r="G24" s="272"/>
      <c r="H24" s="580"/>
      <c r="I24" s="580"/>
      <c r="J24" s="573"/>
      <c r="K24" s="42"/>
      <c r="L24" s="42"/>
      <c r="M24" s="42"/>
      <c r="N24" s="42"/>
      <c r="O24" s="42"/>
      <c r="P24" s="42"/>
    </row>
    <row r="25" spans="1:16" ht="19.5" thickBot="1" x14ac:dyDescent="0.35">
      <c r="A25" s="42"/>
      <c r="B25" s="43"/>
      <c r="C25" s="272"/>
      <c r="D25" s="272"/>
      <c r="E25" s="272"/>
      <c r="F25" s="272"/>
      <c r="G25" s="272"/>
      <c r="H25" s="580"/>
      <c r="I25" s="580"/>
      <c r="J25" s="573"/>
      <c r="K25" s="42"/>
      <c r="L25" s="42"/>
      <c r="M25" s="42"/>
      <c r="N25" s="42"/>
      <c r="O25" s="42"/>
      <c r="P25" s="42"/>
    </row>
    <row r="26" spans="1:16" ht="30" customHeight="1" thickBot="1" x14ac:dyDescent="0.35">
      <c r="A26" s="42"/>
      <c r="B26" s="44"/>
      <c r="C26" s="992" t="s">
        <v>128</v>
      </c>
      <c r="D26" s="992"/>
      <c r="E26" s="992"/>
      <c r="F26" s="992"/>
      <c r="G26" s="992"/>
      <c r="H26" s="992"/>
      <c r="I26" s="992"/>
      <c r="J26" s="992"/>
      <c r="K26" s="992"/>
      <c r="L26" s="992"/>
      <c r="N26" s="42"/>
      <c r="O26" s="1099"/>
      <c r="P26" s="1100"/>
    </row>
    <row r="27" spans="1:16" ht="18.75" x14ac:dyDescent="0.3">
      <c r="A27" s="41"/>
      <c r="B27" s="270"/>
      <c r="C27" s="41"/>
      <c r="D27" s="41"/>
      <c r="E27" s="41"/>
      <c r="F27" s="41"/>
      <c r="G27" s="41"/>
      <c r="H27" s="41"/>
      <c r="I27" s="41"/>
      <c r="J27" s="41"/>
      <c r="K27" s="41"/>
      <c r="L27" s="41"/>
      <c r="M27" s="41"/>
      <c r="N27" s="41"/>
      <c r="O27" s="41"/>
      <c r="P27" s="41"/>
    </row>
    <row r="28" spans="1:16" ht="18.75" x14ac:dyDescent="0.25">
      <c r="A28" s="41"/>
      <c r="B28" s="581" t="s">
        <v>438</v>
      </c>
      <c r="C28" s="41"/>
      <c r="D28" s="41"/>
      <c r="E28" s="41"/>
      <c r="F28" s="41"/>
      <c r="G28" s="41"/>
      <c r="H28" s="41"/>
      <c r="I28" s="41"/>
      <c r="J28" s="41"/>
      <c r="K28" s="41"/>
      <c r="L28" s="41"/>
      <c r="M28" s="41"/>
      <c r="N28" s="41"/>
      <c r="O28" s="41"/>
      <c r="P28" s="41"/>
    </row>
    <row r="29" spans="1:16" ht="15.75" thickBot="1" x14ac:dyDescent="0.3">
      <c r="A29" s="41"/>
      <c r="B29" s="582"/>
      <c r="C29" s="41"/>
      <c r="D29" s="41"/>
      <c r="E29" s="41"/>
      <c r="F29" s="41"/>
      <c r="G29" s="41"/>
      <c r="H29" s="41"/>
      <c r="I29" s="41"/>
      <c r="J29" s="41"/>
      <c r="K29" s="41"/>
      <c r="L29" s="41"/>
      <c r="M29" s="41"/>
      <c r="N29" s="41"/>
      <c r="O29" s="41"/>
      <c r="P29" s="41"/>
    </row>
    <row r="30" spans="1:16" ht="44.25" customHeight="1" thickBot="1" x14ac:dyDescent="0.3">
      <c r="A30" s="41"/>
      <c r="B30" s="41"/>
      <c r="C30" s="993" t="s">
        <v>522</v>
      </c>
      <c r="D30" s="994"/>
      <c r="E30" s="994"/>
      <c r="F30" s="994"/>
      <c r="G30" s="994"/>
      <c r="H30" s="994"/>
      <c r="I30" s="994"/>
      <c r="J30" s="994"/>
      <c r="K30" s="994"/>
      <c r="L30" s="994"/>
      <c r="M30" s="994"/>
      <c r="N30" s="995"/>
      <c r="O30" s="993" t="s">
        <v>513</v>
      </c>
      <c r="P30" s="997"/>
    </row>
    <row r="31" spans="1:16" ht="24.95" customHeight="1" x14ac:dyDescent="0.3">
      <c r="A31" s="41"/>
      <c r="B31" s="41"/>
      <c r="C31" s="918" t="s">
        <v>88</v>
      </c>
      <c r="D31" s="919"/>
      <c r="E31" s="919"/>
      <c r="F31" s="919"/>
      <c r="G31" s="919"/>
      <c r="H31" s="919"/>
      <c r="I31" s="919"/>
      <c r="J31" s="919"/>
      <c r="K31" s="919"/>
      <c r="L31" s="919"/>
      <c r="M31" s="919"/>
      <c r="N31" s="920"/>
      <c r="O31" s="1101"/>
      <c r="P31" s="1102"/>
    </row>
    <row r="32" spans="1:16" ht="24.95" customHeight="1" x14ac:dyDescent="0.3">
      <c r="A32" s="41"/>
      <c r="B32" s="41"/>
      <c r="C32" s="921" t="s">
        <v>89</v>
      </c>
      <c r="D32" s="922"/>
      <c r="E32" s="922"/>
      <c r="F32" s="922"/>
      <c r="G32" s="922"/>
      <c r="H32" s="922"/>
      <c r="I32" s="922"/>
      <c r="J32" s="922"/>
      <c r="K32" s="922"/>
      <c r="L32" s="922"/>
      <c r="M32" s="922"/>
      <c r="N32" s="923"/>
      <c r="O32" s="1103"/>
      <c r="P32" s="1104"/>
    </row>
    <row r="33" spans="1:16" ht="24.95" customHeight="1" x14ac:dyDescent="0.3">
      <c r="A33" s="41"/>
      <c r="B33" s="41"/>
      <c r="C33" s="921" t="s">
        <v>90</v>
      </c>
      <c r="D33" s="922"/>
      <c r="E33" s="922"/>
      <c r="F33" s="922"/>
      <c r="G33" s="922"/>
      <c r="H33" s="922"/>
      <c r="I33" s="922"/>
      <c r="J33" s="922"/>
      <c r="K33" s="922"/>
      <c r="L33" s="922"/>
      <c r="M33" s="922"/>
      <c r="N33" s="923"/>
      <c r="O33" s="1103"/>
      <c r="P33" s="1104"/>
    </row>
    <row r="34" spans="1:16" ht="24.95" customHeight="1" x14ac:dyDescent="0.3">
      <c r="A34" s="41"/>
      <c r="B34" s="41"/>
      <c r="C34" s="1001" t="s">
        <v>91</v>
      </c>
      <c r="D34" s="1002"/>
      <c r="E34" s="1002"/>
      <c r="F34" s="1002"/>
      <c r="G34" s="1002"/>
      <c r="H34" s="1002"/>
      <c r="I34" s="1002"/>
      <c r="J34" s="1002"/>
      <c r="K34" s="1002"/>
      <c r="L34" s="1002"/>
      <c r="M34" s="1002"/>
      <c r="N34" s="1003"/>
      <c r="O34" s="1103"/>
      <c r="P34" s="1104"/>
    </row>
    <row r="35" spans="1:16" ht="24.95" customHeight="1" x14ac:dyDescent="0.3">
      <c r="A35" s="41"/>
      <c r="B35" s="41"/>
      <c r="C35" s="1001" t="s">
        <v>92</v>
      </c>
      <c r="D35" s="1002"/>
      <c r="E35" s="1002"/>
      <c r="F35" s="1002"/>
      <c r="G35" s="1002"/>
      <c r="H35" s="1002"/>
      <c r="I35" s="1002"/>
      <c r="J35" s="1002"/>
      <c r="K35" s="1002"/>
      <c r="L35" s="1002"/>
      <c r="M35" s="1002"/>
      <c r="N35" s="1003"/>
      <c r="O35" s="1105"/>
      <c r="P35" s="1106"/>
    </row>
    <row r="36" spans="1:16" ht="24.95" customHeight="1" x14ac:dyDescent="0.3">
      <c r="A36" s="41"/>
      <c r="B36" s="41"/>
      <c r="C36" s="1001" t="s">
        <v>93</v>
      </c>
      <c r="D36" s="1002"/>
      <c r="E36" s="1002"/>
      <c r="F36" s="1002"/>
      <c r="G36" s="1002"/>
      <c r="H36" s="1002"/>
      <c r="I36" s="1002"/>
      <c r="J36" s="1002"/>
      <c r="K36" s="1002"/>
      <c r="L36" s="1002"/>
      <c r="M36" s="1002"/>
      <c r="N36" s="1003"/>
      <c r="O36" s="1103"/>
      <c r="P36" s="1104"/>
    </row>
    <row r="37" spans="1:16" ht="24.95" customHeight="1" x14ac:dyDescent="0.3">
      <c r="A37" s="41"/>
      <c r="B37" s="41"/>
      <c r="C37" s="1001" t="s">
        <v>94</v>
      </c>
      <c r="D37" s="1002"/>
      <c r="E37" s="1002"/>
      <c r="F37" s="1002"/>
      <c r="G37" s="1002"/>
      <c r="H37" s="1002"/>
      <c r="I37" s="1002"/>
      <c r="J37" s="1002"/>
      <c r="K37" s="1002"/>
      <c r="L37" s="1002"/>
      <c r="M37" s="1002"/>
      <c r="N37" s="1003"/>
      <c r="O37" s="1105"/>
      <c r="P37" s="1106"/>
    </row>
    <row r="38" spans="1:16" ht="24.95" customHeight="1" x14ac:dyDescent="0.3">
      <c r="A38" s="41"/>
      <c r="B38" s="41"/>
      <c r="C38" s="1001" t="s">
        <v>95</v>
      </c>
      <c r="D38" s="1002"/>
      <c r="E38" s="1002"/>
      <c r="F38" s="1002"/>
      <c r="G38" s="1002"/>
      <c r="H38" s="1002"/>
      <c r="I38" s="1002"/>
      <c r="J38" s="1002"/>
      <c r="K38" s="1002"/>
      <c r="L38" s="1002"/>
      <c r="M38" s="1002"/>
      <c r="N38" s="1003"/>
      <c r="O38" s="1105"/>
      <c r="P38" s="1106"/>
    </row>
    <row r="39" spans="1:16" ht="24.95" customHeight="1" x14ac:dyDescent="0.3">
      <c r="A39" s="41"/>
      <c r="B39" s="41"/>
      <c r="C39" s="1001" t="s">
        <v>96</v>
      </c>
      <c r="D39" s="1002"/>
      <c r="E39" s="1002"/>
      <c r="F39" s="1002"/>
      <c r="G39" s="1002"/>
      <c r="H39" s="1002"/>
      <c r="I39" s="1002"/>
      <c r="J39" s="1002"/>
      <c r="K39" s="1002"/>
      <c r="L39" s="1002"/>
      <c r="M39" s="1002"/>
      <c r="N39" s="1003"/>
      <c r="O39" s="1105"/>
      <c r="P39" s="1106"/>
    </row>
    <row r="40" spans="1:16" ht="24.95" customHeight="1" x14ac:dyDescent="0.3">
      <c r="A40" s="41"/>
      <c r="B40" s="41"/>
      <c r="C40" s="1001" t="s">
        <v>97</v>
      </c>
      <c r="D40" s="1002"/>
      <c r="E40" s="1002"/>
      <c r="F40" s="1002"/>
      <c r="G40" s="1002"/>
      <c r="H40" s="1002"/>
      <c r="I40" s="1002"/>
      <c r="J40" s="1002"/>
      <c r="K40" s="1002"/>
      <c r="L40" s="1002"/>
      <c r="M40" s="1002"/>
      <c r="N40" s="1003"/>
      <c r="O40" s="1105"/>
      <c r="P40" s="1106"/>
    </row>
    <row r="41" spans="1:16" ht="24.95" customHeight="1" x14ac:dyDescent="0.3">
      <c r="A41" s="41"/>
      <c r="B41" s="41"/>
      <c r="C41" s="1004" t="s">
        <v>98</v>
      </c>
      <c r="D41" s="1005"/>
      <c r="E41" s="1005"/>
      <c r="F41" s="1005"/>
      <c r="G41" s="1005"/>
      <c r="H41" s="1005"/>
      <c r="I41" s="1005"/>
      <c r="J41" s="1005"/>
      <c r="K41" s="1005"/>
      <c r="L41" s="1005"/>
      <c r="M41" s="1005"/>
      <c r="N41" s="1006"/>
      <c r="O41" s="1105"/>
      <c r="P41" s="1106"/>
    </row>
    <row r="42" spans="1:16" ht="24.95" customHeight="1" thickBot="1" x14ac:dyDescent="0.35">
      <c r="A42" s="41"/>
      <c r="B42" s="41"/>
      <c r="C42" s="1007" t="s">
        <v>99</v>
      </c>
      <c r="D42" s="1008"/>
      <c r="E42" s="1008"/>
      <c r="F42" s="1008"/>
      <c r="G42" s="1008"/>
      <c r="H42" s="1008"/>
      <c r="I42" s="1008"/>
      <c r="J42" s="1008"/>
      <c r="K42" s="1008"/>
      <c r="L42" s="1008"/>
      <c r="M42" s="1008"/>
      <c r="N42" s="1009"/>
      <c r="O42" s="1107"/>
      <c r="P42" s="1108"/>
    </row>
    <row r="43" spans="1:16" x14ac:dyDescent="0.25">
      <c r="A43" s="41"/>
      <c r="B43" s="41"/>
      <c r="C43" s="41"/>
      <c r="D43" s="41"/>
      <c r="E43" s="41"/>
      <c r="F43" s="41"/>
      <c r="G43" s="41"/>
      <c r="H43" s="41"/>
      <c r="I43" s="41"/>
      <c r="J43" s="41"/>
      <c r="K43" s="41"/>
      <c r="L43" s="41"/>
      <c r="M43" s="41"/>
      <c r="N43" s="41"/>
      <c r="O43" s="41"/>
      <c r="P43" s="41"/>
    </row>
    <row r="44" spans="1:16" ht="18.75" x14ac:dyDescent="0.25">
      <c r="A44" s="41"/>
      <c r="B44" s="583" t="s">
        <v>439</v>
      </c>
      <c r="C44" s="584"/>
      <c r="D44" s="584"/>
      <c r="E44" s="41"/>
      <c r="F44" s="41"/>
      <c r="G44" s="41"/>
      <c r="H44" s="41"/>
      <c r="I44" s="41"/>
      <c r="J44" s="41"/>
      <c r="K44" s="41"/>
      <c r="L44" s="41"/>
      <c r="M44" s="41"/>
      <c r="N44" s="41"/>
      <c r="O44" s="41"/>
      <c r="P44" s="41"/>
    </row>
    <row r="45" spans="1:16" ht="15.75" thickBot="1" x14ac:dyDescent="0.3">
      <c r="A45" s="41"/>
      <c r="B45" s="585"/>
      <c r="C45" s="584"/>
      <c r="D45" s="584"/>
      <c r="E45" s="41"/>
      <c r="F45" s="41"/>
      <c r="G45" s="41"/>
      <c r="H45" s="41"/>
      <c r="I45" s="41"/>
      <c r="J45" s="41"/>
      <c r="K45" s="41"/>
      <c r="L45" s="41"/>
      <c r="M45" s="41"/>
      <c r="N45" s="41"/>
      <c r="O45" s="41"/>
      <c r="P45" s="41"/>
    </row>
    <row r="46" spans="1:16" ht="60.75" customHeight="1" thickBot="1" x14ac:dyDescent="0.3">
      <c r="A46" s="42"/>
      <c r="B46" s="42"/>
      <c r="C46" s="976" t="s">
        <v>786</v>
      </c>
      <c r="D46" s="977"/>
      <c r="E46" s="977"/>
      <c r="F46" s="977"/>
      <c r="G46" s="977"/>
      <c r="H46" s="978"/>
      <c r="I46" s="737"/>
      <c r="J46" s="737"/>
      <c r="K46" s="976" t="s">
        <v>787</v>
      </c>
      <c r="L46" s="977"/>
      <c r="M46" s="977"/>
      <c r="N46" s="977"/>
      <c r="O46" s="977"/>
      <c r="P46" s="978"/>
    </row>
    <row r="47" spans="1:16" ht="30" customHeight="1" x14ac:dyDescent="0.25">
      <c r="A47" s="41"/>
      <c r="B47" s="41"/>
      <c r="C47" s="979" t="s">
        <v>85</v>
      </c>
      <c r="D47" s="980"/>
      <c r="E47" s="1109"/>
      <c r="F47" s="1109"/>
      <c r="G47" s="1109"/>
      <c r="H47" s="1110"/>
      <c r="I47" s="737"/>
      <c r="J47" s="737"/>
      <c r="K47" s="979" t="s">
        <v>85</v>
      </c>
      <c r="L47" s="980"/>
      <c r="M47" s="1109"/>
      <c r="N47" s="1109"/>
      <c r="O47" s="1109"/>
      <c r="P47" s="1110"/>
    </row>
    <row r="48" spans="1:16" ht="30" customHeight="1" x14ac:dyDescent="0.25">
      <c r="A48" s="41"/>
      <c r="B48" s="41"/>
      <c r="C48" s="981" t="s">
        <v>514</v>
      </c>
      <c r="D48" s="982"/>
      <c r="E48" s="1111"/>
      <c r="F48" s="1111"/>
      <c r="G48" s="1111"/>
      <c r="H48" s="1112"/>
      <c r="I48" s="737"/>
      <c r="J48" s="737"/>
      <c r="K48" s="981" t="s">
        <v>514</v>
      </c>
      <c r="L48" s="982"/>
      <c r="M48" s="1111"/>
      <c r="N48" s="1111"/>
      <c r="O48" s="1111"/>
      <c r="P48" s="1112"/>
    </row>
    <row r="49" spans="1:17" ht="30" customHeight="1" x14ac:dyDescent="0.25">
      <c r="A49" s="41"/>
      <c r="B49" s="41"/>
      <c r="C49" s="981" t="s">
        <v>86</v>
      </c>
      <c r="D49" s="982"/>
      <c r="E49" s="1111"/>
      <c r="F49" s="1111"/>
      <c r="G49" s="1111"/>
      <c r="H49" s="1112"/>
      <c r="I49" s="737"/>
      <c r="J49" s="737"/>
      <c r="K49" s="981" t="s">
        <v>86</v>
      </c>
      <c r="L49" s="982"/>
      <c r="M49" s="1111"/>
      <c r="N49" s="1111"/>
      <c r="O49" s="1111"/>
      <c r="P49" s="1112"/>
    </row>
    <row r="50" spans="1:17" ht="30" customHeight="1" x14ac:dyDescent="0.25">
      <c r="A50" s="41"/>
      <c r="B50" s="41"/>
      <c r="C50" s="983" t="s">
        <v>235</v>
      </c>
      <c r="D50" s="984"/>
      <c r="E50" s="1111"/>
      <c r="F50" s="1111"/>
      <c r="G50" s="1111"/>
      <c r="H50" s="1112"/>
      <c r="I50" s="593"/>
      <c r="J50" s="573"/>
      <c r="K50" s="983" t="s">
        <v>235</v>
      </c>
      <c r="L50" s="984"/>
      <c r="M50" s="1111"/>
      <c r="N50" s="1111"/>
      <c r="O50" s="1111"/>
      <c r="P50" s="1112"/>
    </row>
    <row r="51" spans="1:17" ht="30" customHeight="1" thickBot="1" x14ac:dyDescent="0.3">
      <c r="A51" s="41"/>
      <c r="B51" s="41"/>
      <c r="C51" s="974" t="s">
        <v>87</v>
      </c>
      <c r="D51" s="975"/>
      <c r="E51" s="1113"/>
      <c r="F51" s="1113"/>
      <c r="G51" s="1113"/>
      <c r="H51" s="1114"/>
      <c r="I51" s="738"/>
      <c r="J51" s="738"/>
      <c r="K51" s="974" t="s">
        <v>87</v>
      </c>
      <c r="L51" s="975"/>
      <c r="M51" s="1113"/>
      <c r="N51" s="1113"/>
      <c r="O51" s="1113"/>
      <c r="P51" s="1114"/>
    </row>
    <row r="52" spans="1:17" x14ac:dyDescent="0.25">
      <c r="A52" s="41"/>
      <c r="B52" s="41"/>
      <c r="C52" s="588"/>
      <c r="D52" s="588"/>
      <c r="E52" s="588"/>
      <c r="F52" s="586"/>
      <c r="G52" s="586"/>
      <c r="H52" s="586"/>
      <c r="I52" s="586"/>
      <c r="J52" s="586"/>
      <c r="K52" s="589"/>
      <c r="L52" s="41"/>
      <c r="M52" s="41"/>
      <c r="O52" s="590"/>
      <c r="P52" s="590"/>
    </row>
    <row r="53" spans="1:17" ht="18.75" x14ac:dyDescent="0.25">
      <c r="A53" s="42"/>
      <c r="B53" s="591" t="s">
        <v>440</v>
      </c>
      <c r="C53" s="592"/>
      <c r="D53" s="592"/>
      <c r="E53" s="592"/>
      <c r="F53" s="592"/>
      <c r="G53" s="592"/>
      <c r="H53" s="592"/>
      <c r="I53" s="592"/>
      <c r="J53" s="592"/>
      <c r="K53" s="592"/>
      <c r="L53" s="41"/>
      <c r="M53" s="41"/>
      <c r="N53" s="41"/>
      <c r="O53" s="593"/>
      <c r="P53" s="593"/>
    </row>
    <row r="54" spans="1:17" ht="15.75" thickBot="1" x14ac:dyDescent="0.3">
      <c r="A54" s="41"/>
      <c r="B54" s="587"/>
      <c r="C54" s="587"/>
      <c r="D54" s="587"/>
      <c r="E54" s="587"/>
      <c r="F54" s="587"/>
      <c r="G54" s="587"/>
      <c r="H54" s="587"/>
      <c r="I54" s="587"/>
      <c r="J54" s="587"/>
      <c r="K54" s="587"/>
      <c r="L54" s="587"/>
      <c r="M54" s="587"/>
      <c r="N54" s="587"/>
      <c r="O54" s="587"/>
      <c r="P54" s="587"/>
      <c r="Q54" s="587"/>
    </row>
    <row r="55" spans="1:17" ht="24.95" customHeight="1" thickBot="1" x14ac:dyDescent="0.3">
      <c r="A55" s="41"/>
      <c r="B55" s="949" t="s">
        <v>234</v>
      </c>
      <c r="C55" s="950"/>
      <c r="D55" s="950"/>
      <c r="E55" s="950"/>
      <c r="F55" s="950"/>
      <c r="G55" s="950"/>
      <c r="H55" s="950"/>
      <c r="I55" s="950"/>
      <c r="J55" s="950"/>
      <c r="K55" s="950"/>
      <c r="L55" s="950"/>
      <c r="M55" s="950"/>
      <c r="N55" s="950"/>
      <c r="O55" s="950"/>
      <c r="P55" s="950"/>
      <c r="Q55" s="951"/>
    </row>
    <row r="56" spans="1:17" ht="16.5" thickBot="1" x14ac:dyDescent="0.3">
      <c r="A56" s="41"/>
      <c r="B56" s="970"/>
      <c r="C56" s="971"/>
      <c r="D56" s="594">
        <v>1</v>
      </c>
      <c r="E56" s="594">
        <v>2</v>
      </c>
      <c r="F56" s="594">
        <v>3</v>
      </c>
      <c r="G56" s="924">
        <v>4</v>
      </c>
      <c r="H56" s="925"/>
      <c r="I56" s="924">
        <v>5</v>
      </c>
      <c r="J56" s="960"/>
      <c r="K56" s="960"/>
      <c r="L56" s="925"/>
      <c r="M56" s="594">
        <v>6</v>
      </c>
      <c r="N56" s="924">
        <v>7</v>
      </c>
      <c r="O56" s="960"/>
      <c r="P56" s="925"/>
      <c r="Q56" s="627">
        <v>8</v>
      </c>
    </row>
    <row r="57" spans="1:17" ht="35.25" customHeight="1" thickBot="1" x14ac:dyDescent="0.3">
      <c r="A57" s="41"/>
      <c r="B57" s="972"/>
      <c r="C57" s="973"/>
      <c r="D57" s="595" t="s">
        <v>302</v>
      </c>
      <c r="E57" s="595" t="s">
        <v>303</v>
      </c>
      <c r="F57" s="595" t="s">
        <v>305</v>
      </c>
      <c r="G57" s="924" t="s">
        <v>304</v>
      </c>
      <c r="H57" s="925"/>
      <c r="I57" s="924" t="s">
        <v>501</v>
      </c>
      <c r="J57" s="960"/>
      <c r="K57" s="960"/>
      <c r="L57" s="925"/>
      <c r="M57" s="273" t="s">
        <v>251</v>
      </c>
      <c r="N57" s="967" t="s">
        <v>507</v>
      </c>
      <c r="O57" s="968"/>
      <c r="P57" s="969"/>
      <c r="Q57" s="688" t="s">
        <v>682</v>
      </c>
    </row>
    <row r="58" spans="1:17" ht="120" customHeight="1" thickBot="1" x14ac:dyDescent="0.3">
      <c r="A58" s="41"/>
      <c r="B58" s="628" t="s">
        <v>41</v>
      </c>
      <c r="C58" s="594" t="s">
        <v>508</v>
      </c>
      <c r="D58" s="594" t="s">
        <v>719</v>
      </c>
      <c r="E58" s="594" t="s">
        <v>720</v>
      </c>
      <c r="F58" s="594" t="s">
        <v>672</v>
      </c>
      <c r="G58" s="594" t="s">
        <v>721</v>
      </c>
      <c r="H58" s="594" t="s">
        <v>722</v>
      </c>
      <c r="I58" s="596" t="s">
        <v>509</v>
      </c>
      <c r="J58" s="594" t="s">
        <v>723</v>
      </c>
      <c r="K58" s="596" t="s">
        <v>724</v>
      </c>
      <c r="L58" s="594" t="s">
        <v>301</v>
      </c>
      <c r="M58" s="596" t="s">
        <v>725</v>
      </c>
      <c r="N58" s="596" t="s">
        <v>726</v>
      </c>
      <c r="O58" s="596" t="s">
        <v>727</v>
      </c>
      <c r="P58" s="596" t="s">
        <v>736</v>
      </c>
      <c r="Q58" s="627" t="s">
        <v>165</v>
      </c>
    </row>
    <row r="59" spans="1:17" ht="42" customHeight="1" x14ac:dyDescent="0.25">
      <c r="A59" s="41"/>
      <c r="B59" s="630">
        <v>1</v>
      </c>
      <c r="C59" s="597" t="s">
        <v>85</v>
      </c>
      <c r="D59" s="1115">
        <v>0</v>
      </c>
      <c r="E59" s="1115">
        <v>0</v>
      </c>
      <c r="F59" s="1115">
        <v>0</v>
      </c>
      <c r="G59" s="1115">
        <v>0</v>
      </c>
      <c r="H59" s="1115">
        <v>0</v>
      </c>
      <c r="I59" s="598">
        <f>D59+G59+H59-E59</f>
        <v>0</v>
      </c>
      <c r="J59" s="1115">
        <v>0</v>
      </c>
      <c r="K59" s="598">
        <f>I59-J59</f>
        <v>0</v>
      </c>
      <c r="L59" s="1115">
        <v>0</v>
      </c>
      <c r="M59" s="598">
        <f>IF(-E59+F59&gt;=0,-E59+F59,"Error - Review Col 2 &amp; 3")</f>
        <v>0</v>
      </c>
      <c r="N59" s="561" t="e">
        <f>(J59/((D59+(D59+G59-J59))/2))</f>
        <v>#DIV/0!</v>
      </c>
      <c r="O59" s="561" t="e">
        <f t="shared" ref="O59:O60" si="0">(K59/(((D59+G59-J59)+E59)/2))</f>
        <v>#DIV/0!</v>
      </c>
      <c r="P59" s="561" t="e">
        <f>((J59+K59)/((D59+E59)/2))</f>
        <v>#DIV/0!</v>
      </c>
      <c r="Q59" s="1115">
        <v>0</v>
      </c>
    </row>
    <row r="60" spans="1:17" ht="42" customHeight="1" x14ac:dyDescent="0.25">
      <c r="A60" s="276"/>
      <c r="B60" s="629">
        <v>2</v>
      </c>
      <c r="C60" s="599" t="s">
        <v>515</v>
      </c>
      <c r="D60" s="1116">
        <v>0</v>
      </c>
      <c r="E60" s="1116">
        <v>0</v>
      </c>
      <c r="F60" s="1116">
        <v>0</v>
      </c>
      <c r="G60" s="1116">
        <v>0</v>
      </c>
      <c r="H60" s="1116">
        <v>0</v>
      </c>
      <c r="I60" s="598">
        <f t="shared" ref="I60:I62" si="1">D60+G60+H60-E60</f>
        <v>0</v>
      </c>
      <c r="J60" s="1116">
        <v>0</v>
      </c>
      <c r="K60" s="600">
        <f>I60-J60</f>
        <v>0</v>
      </c>
      <c r="L60" s="1116">
        <v>0</v>
      </c>
      <c r="M60" s="598">
        <f>IF(-E60+F60&gt;=0,-E60+F60,"Error - Review Col 2 &amp; 3")</f>
        <v>0</v>
      </c>
      <c r="N60" s="561" t="e">
        <f t="shared" ref="N60:N63" si="2">(J60/((D60+(D60+G60-J60))/2))</f>
        <v>#DIV/0!</v>
      </c>
      <c r="O60" s="561" t="e">
        <f t="shared" si="0"/>
        <v>#DIV/0!</v>
      </c>
      <c r="P60" s="561" t="e">
        <f t="shared" ref="P60:P63" si="3">((J60+K60)/((D60+E60)/2))</f>
        <v>#DIV/0!</v>
      </c>
      <c r="Q60" s="1116">
        <v>0</v>
      </c>
    </row>
    <row r="61" spans="1:17" ht="42" customHeight="1" x14ac:dyDescent="0.25">
      <c r="A61" s="41"/>
      <c r="B61" s="629">
        <v>3</v>
      </c>
      <c r="C61" s="599" t="s">
        <v>510</v>
      </c>
      <c r="D61" s="1116">
        <v>0</v>
      </c>
      <c r="E61" s="1116">
        <v>0</v>
      </c>
      <c r="F61" s="1116">
        <v>0</v>
      </c>
      <c r="G61" s="1116">
        <v>0</v>
      </c>
      <c r="H61" s="1116">
        <v>0</v>
      </c>
      <c r="I61" s="598">
        <f t="shared" si="1"/>
        <v>0</v>
      </c>
      <c r="J61" s="1116">
        <v>0</v>
      </c>
      <c r="K61" s="600">
        <f>I61-J61</f>
        <v>0</v>
      </c>
      <c r="L61" s="1116">
        <v>0</v>
      </c>
      <c r="M61" s="598">
        <f>IF(-E61+F61&gt;=0,-E61+F61,"Error - Review Col 2 &amp; 3")</f>
        <v>0</v>
      </c>
      <c r="N61" s="561" t="e">
        <f t="shared" si="2"/>
        <v>#DIV/0!</v>
      </c>
      <c r="O61" s="561" t="e">
        <f>(K61/(((D61+G61-J61)+E61)/2))</f>
        <v>#DIV/0!</v>
      </c>
      <c r="P61" s="561" t="e">
        <f t="shared" si="3"/>
        <v>#DIV/0!</v>
      </c>
      <c r="Q61" s="1116">
        <v>0</v>
      </c>
    </row>
    <row r="62" spans="1:17" ht="48" customHeight="1" x14ac:dyDescent="0.25">
      <c r="A62" s="601"/>
      <c r="B62" s="629">
        <v>4</v>
      </c>
      <c r="C62" s="599" t="s">
        <v>523</v>
      </c>
      <c r="D62" s="1116">
        <v>0</v>
      </c>
      <c r="E62" s="1116">
        <v>0</v>
      </c>
      <c r="F62" s="1116">
        <v>0</v>
      </c>
      <c r="G62" s="1116">
        <v>0</v>
      </c>
      <c r="H62" s="1116">
        <v>0</v>
      </c>
      <c r="I62" s="598">
        <f t="shared" si="1"/>
        <v>0</v>
      </c>
      <c r="J62" s="1116">
        <v>0</v>
      </c>
      <c r="K62" s="600">
        <f>I62-J62</f>
        <v>0</v>
      </c>
      <c r="L62" s="1116">
        <v>0</v>
      </c>
      <c r="M62" s="598">
        <f>IF(-E62+F62&gt;=0,-E62+F62,"Error - Review Col 2 &amp; 3")</f>
        <v>0</v>
      </c>
      <c r="N62" s="561" t="e">
        <f t="shared" si="2"/>
        <v>#DIV/0!</v>
      </c>
      <c r="O62" s="561" t="e">
        <f t="shared" ref="O62:O63" si="4">(K62/(((D62+G62-J62)+E62)/2))</f>
        <v>#DIV/0!</v>
      </c>
      <c r="P62" s="561" t="e">
        <f t="shared" si="3"/>
        <v>#DIV/0!</v>
      </c>
      <c r="Q62" s="1116">
        <v>0</v>
      </c>
    </row>
    <row r="63" spans="1:17" ht="42" customHeight="1" thickBot="1" x14ac:dyDescent="0.3">
      <c r="A63" s="41"/>
      <c r="B63" s="602">
        <v>5</v>
      </c>
      <c r="C63" s="603" t="s">
        <v>100</v>
      </c>
      <c r="D63" s="1117">
        <v>0</v>
      </c>
      <c r="E63" s="1117">
        <v>0</v>
      </c>
      <c r="F63" s="1117">
        <v>0</v>
      </c>
      <c r="G63" s="1117">
        <v>0</v>
      </c>
      <c r="H63" s="1117">
        <v>0</v>
      </c>
      <c r="I63" s="598">
        <f>D63+G63+H63-E63</f>
        <v>0</v>
      </c>
      <c r="J63" s="1117">
        <v>0</v>
      </c>
      <c r="K63" s="604">
        <f>I63-J63</f>
        <v>0</v>
      </c>
      <c r="L63" s="1117">
        <v>0</v>
      </c>
      <c r="M63" s="598">
        <f>IF(-E63+F63&gt;=0,-E63+F63,"Error - Review Col 2 &amp; 3")</f>
        <v>0</v>
      </c>
      <c r="N63" s="561" t="e">
        <f t="shared" si="2"/>
        <v>#DIV/0!</v>
      </c>
      <c r="O63" s="563" t="e">
        <f t="shared" si="4"/>
        <v>#DIV/0!</v>
      </c>
      <c r="P63" s="561" t="e">
        <f t="shared" si="3"/>
        <v>#DIV/0!</v>
      </c>
      <c r="Q63" s="1117">
        <v>0</v>
      </c>
    </row>
    <row r="64" spans="1:17" ht="32.25" thickBot="1" x14ac:dyDescent="0.3">
      <c r="A64" s="41"/>
      <c r="B64" s="274"/>
      <c r="C64" s="605" t="s">
        <v>236</v>
      </c>
      <c r="D64" s="606">
        <f t="shared" ref="D64:L64" si="5">SUM(D59:D63)</f>
        <v>0</v>
      </c>
      <c r="E64" s="607">
        <f>SUM(E59:E63)</f>
        <v>0</v>
      </c>
      <c r="F64" s="606">
        <f t="shared" si="5"/>
        <v>0</v>
      </c>
      <c r="G64" s="606">
        <f t="shared" si="5"/>
        <v>0</v>
      </c>
      <c r="H64" s="606">
        <f t="shared" si="5"/>
        <v>0</v>
      </c>
      <c r="I64" s="608">
        <f>SUM(I59:I63)</f>
        <v>0</v>
      </c>
      <c r="J64" s="609">
        <f t="shared" si="5"/>
        <v>0</v>
      </c>
      <c r="K64" s="609">
        <f t="shared" si="5"/>
        <v>0</v>
      </c>
      <c r="L64" s="609">
        <f t="shared" si="5"/>
        <v>0</v>
      </c>
      <c r="M64" s="609">
        <f>SUM(M59:M63)</f>
        <v>0</v>
      </c>
      <c r="N64" s="562" t="e">
        <f>((J59+J60+J61+J62+J63)/((D64+(D59+G59-J59)+(D60+G60-J60)+(D61+G61-J61)+(D62+G62-J62)+(D63+G63-J63))/2))</f>
        <v>#DIV/0!</v>
      </c>
      <c r="O64" s="620" t="e">
        <f>((K59+K60+K61+K62+K63)/(((D59+G59-J59)+(D60+G60-J60)+(D61+G61-J61)+(D62+G62-J62)+(D63+G63-J63)+E64)/2))</f>
        <v>#DIV/0!</v>
      </c>
      <c r="P64" s="562" t="e">
        <f>(J59+K59+J60+K60+J61+K61+J62+K62+J63+K63)/((D64+E64)/2)</f>
        <v>#DIV/0!</v>
      </c>
      <c r="Q64" s="275"/>
    </row>
    <row r="65" spans="1:17" ht="15.75" thickBot="1" x14ac:dyDescent="0.3">
      <c r="A65" s="41"/>
      <c r="B65" s="610"/>
      <c r="C65" s="610"/>
      <c r="D65" s="610"/>
      <c r="E65" s="610"/>
      <c r="F65" s="610"/>
      <c r="G65" s="610"/>
      <c r="H65" s="610"/>
      <c r="I65" s="610"/>
      <c r="J65" s="610"/>
      <c r="K65" s="610"/>
      <c r="L65" s="276"/>
      <c r="M65" s="276"/>
      <c r="N65" s="276"/>
      <c r="O65" s="41"/>
      <c r="P65" s="41"/>
    </row>
    <row r="66" spans="1:17" ht="24.95" customHeight="1" thickBot="1" x14ac:dyDescent="0.3">
      <c r="A66" s="41"/>
      <c r="B66" s="949" t="s">
        <v>252</v>
      </c>
      <c r="C66" s="950"/>
      <c r="D66" s="950"/>
      <c r="E66" s="950"/>
      <c r="F66" s="950"/>
      <c r="G66" s="950"/>
      <c r="H66" s="950"/>
      <c r="I66" s="950"/>
      <c r="J66" s="950"/>
      <c r="K66" s="950"/>
      <c r="L66" s="950"/>
      <c r="M66" s="950"/>
      <c r="N66" s="950"/>
      <c r="O66" s="950"/>
      <c r="P66" s="950"/>
      <c r="Q66" s="951"/>
    </row>
    <row r="67" spans="1:17" ht="50.1" customHeight="1" thickBot="1" x14ac:dyDescent="0.3">
      <c r="A67" s="41"/>
      <c r="B67" s="611" t="s">
        <v>41</v>
      </c>
      <c r="C67" s="926" t="s">
        <v>126</v>
      </c>
      <c r="D67" s="927"/>
      <c r="E67" s="927"/>
      <c r="F67" s="927"/>
      <c r="G67" s="927"/>
      <c r="H67" s="927"/>
      <c r="I67" s="928"/>
      <c r="J67" s="926" t="s">
        <v>729</v>
      </c>
      <c r="K67" s="928"/>
      <c r="L67" s="924" t="s">
        <v>730</v>
      </c>
      <c r="M67" s="925"/>
      <c r="N67" s="924" t="s">
        <v>731</v>
      </c>
      <c r="O67" s="925"/>
      <c r="P67" s="924" t="s">
        <v>732</v>
      </c>
      <c r="Q67" s="925"/>
    </row>
    <row r="68" spans="1:17" ht="24.95" customHeight="1" x14ac:dyDescent="0.25">
      <c r="A68" s="41"/>
      <c r="B68" s="630">
        <v>6</v>
      </c>
      <c r="C68" s="929" t="s">
        <v>85</v>
      </c>
      <c r="D68" s="930"/>
      <c r="E68" s="930"/>
      <c r="F68" s="930"/>
      <c r="G68" s="930"/>
      <c r="H68" s="930"/>
      <c r="I68" s="931"/>
      <c r="J68" s="1118"/>
      <c r="K68" s="1119"/>
      <c r="L68" s="1118"/>
      <c r="M68" s="1119"/>
      <c r="N68" s="1120"/>
      <c r="O68" s="1121"/>
      <c r="P68" s="1120"/>
      <c r="Q68" s="1121"/>
    </row>
    <row r="69" spans="1:17" ht="24.95" customHeight="1" x14ac:dyDescent="0.25">
      <c r="A69" s="276"/>
      <c r="B69" s="629">
        <v>7</v>
      </c>
      <c r="C69" s="932" t="s">
        <v>516</v>
      </c>
      <c r="D69" s="933"/>
      <c r="E69" s="933"/>
      <c r="F69" s="933"/>
      <c r="G69" s="933"/>
      <c r="H69" s="933"/>
      <c r="I69" s="934"/>
      <c r="J69" s="1122"/>
      <c r="K69" s="1123"/>
      <c r="L69" s="1122"/>
      <c r="M69" s="1123"/>
      <c r="N69" s="1124"/>
      <c r="O69" s="1125"/>
      <c r="P69" s="1124"/>
      <c r="Q69" s="1125"/>
    </row>
    <row r="70" spans="1:17" ht="24.95" customHeight="1" x14ac:dyDescent="0.25">
      <c r="A70" s="277"/>
      <c r="B70" s="629">
        <v>8</v>
      </c>
      <c r="C70" s="932" t="s">
        <v>86</v>
      </c>
      <c r="D70" s="933"/>
      <c r="E70" s="933"/>
      <c r="F70" s="933"/>
      <c r="G70" s="933"/>
      <c r="H70" s="933"/>
      <c r="I70" s="934"/>
      <c r="J70" s="1122"/>
      <c r="K70" s="1123"/>
      <c r="L70" s="1122"/>
      <c r="M70" s="1123"/>
      <c r="N70" s="1124"/>
      <c r="O70" s="1125"/>
      <c r="P70" s="1124"/>
      <c r="Q70" s="1125"/>
    </row>
    <row r="71" spans="1:17" ht="24.95" customHeight="1" x14ac:dyDescent="0.25">
      <c r="A71" s="41"/>
      <c r="B71" s="629">
        <v>9</v>
      </c>
      <c r="C71" s="935" t="s">
        <v>127</v>
      </c>
      <c r="D71" s="936"/>
      <c r="E71" s="936"/>
      <c r="F71" s="936"/>
      <c r="G71" s="936"/>
      <c r="H71" s="936"/>
      <c r="I71" s="937"/>
      <c r="J71" s="1122"/>
      <c r="K71" s="1123"/>
      <c r="L71" s="1122"/>
      <c r="M71" s="1123"/>
      <c r="N71" s="1124"/>
      <c r="O71" s="1125"/>
      <c r="P71" s="1124"/>
      <c r="Q71" s="1125"/>
    </row>
    <row r="72" spans="1:17" ht="24.95" customHeight="1" thickBot="1" x14ac:dyDescent="0.3">
      <c r="A72" s="41"/>
      <c r="B72" s="602">
        <v>10</v>
      </c>
      <c r="C72" s="964" t="s">
        <v>100</v>
      </c>
      <c r="D72" s="965"/>
      <c r="E72" s="965"/>
      <c r="F72" s="965"/>
      <c r="G72" s="965"/>
      <c r="H72" s="965"/>
      <c r="I72" s="966"/>
      <c r="J72" s="1126"/>
      <c r="K72" s="1127"/>
      <c r="L72" s="1126"/>
      <c r="M72" s="1127"/>
      <c r="N72" s="1128"/>
      <c r="O72" s="1129"/>
      <c r="P72" s="1128"/>
      <c r="Q72" s="1129"/>
    </row>
    <row r="73" spans="1:17" ht="15.75" thickBot="1" x14ac:dyDescent="0.3">
      <c r="A73" s="41"/>
      <c r="B73" s="612"/>
      <c r="C73" s="613"/>
      <c r="D73" s="291"/>
      <c r="E73" s="292"/>
      <c r="F73" s="292"/>
      <c r="G73" s="292"/>
      <c r="H73" s="292"/>
      <c r="I73" s="292"/>
      <c r="J73" s="614"/>
      <c r="K73" s="614"/>
      <c r="L73" s="614"/>
      <c r="M73" s="41"/>
      <c r="N73" s="41"/>
      <c r="O73" s="41"/>
      <c r="P73" s="41"/>
    </row>
    <row r="74" spans="1:17" ht="24.95" customHeight="1" thickBot="1" x14ac:dyDescent="0.3">
      <c r="A74" s="41"/>
      <c r="B74" s="943" t="s">
        <v>253</v>
      </c>
      <c r="C74" s="944"/>
      <c r="D74" s="944"/>
      <c r="E74" s="944"/>
      <c r="F74" s="944"/>
      <c r="G74" s="944"/>
      <c r="H74" s="944"/>
      <c r="I74" s="944"/>
      <c r="J74" s="944"/>
      <c r="K74" s="944"/>
      <c r="L74" s="944"/>
      <c r="M74" s="944"/>
      <c r="N74" s="944"/>
      <c r="O74" s="944"/>
      <c r="P74" s="944"/>
      <c r="Q74" s="945"/>
    </row>
    <row r="75" spans="1:17" ht="72.75" customHeight="1" thickBot="1" x14ac:dyDescent="0.3">
      <c r="A75" s="41"/>
      <c r="B75" s="615" t="s">
        <v>41</v>
      </c>
      <c r="C75" s="924" t="s">
        <v>733</v>
      </c>
      <c r="D75" s="960"/>
      <c r="E75" s="960"/>
      <c r="F75" s="960"/>
      <c r="G75" s="960"/>
      <c r="H75" s="960"/>
      <c r="I75" s="960"/>
      <c r="J75" s="960"/>
      <c r="K75" s="960"/>
      <c r="L75" s="960"/>
      <c r="M75" s="925"/>
      <c r="N75" s="924" t="s">
        <v>396</v>
      </c>
      <c r="O75" s="925"/>
      <c r="P75" s="924" t="s">
        <v>397</v>
      </c>
      <c r="Q75" s="925"/>
    </row>
    <row r="76" spans="1:17" ht="24.95" customHeight="1" x14ac:dyDescent="0.25">
      <c r="A76" s="41"/>
      <c r="B76" s="616">
        <v>11</v>
      </c>
      <c r="C76" s="961" t="s">
        <v>101</v>
      </c>
      <c r="D76" s="962"/>
      <c r="E76" s="962"/>
      <c r="F76" s="962"/>
      <c r="G76" s="962"/>
      <c r="H76" s="962"/>
      <c r="I76" s="962"/>
      <c r="J76" s="962"/>
      <c r="K76" s="962"/>
      <c r="L76" s="962"/>
      <c r="M76" s="963"/>
      <c r="N76" s="1130">
        <v>0</v>
      </c>
      <c r="O76" s="1131"/>
      <c r="P76" s="1130">
        <v>0</v>
      </c>
      <c r="Q76" s="1131"/>
    </row>
    <row r="77" spans="1:17" ht="24.95" customHeight="1" x14ac:dyDescent="0.25">
      <c r="A77" s="41"/>
      <c r="B77" s="617">
        <v>12</v>
      </c>
      <c r="C77" s="954" t="s">
        <v>102</v>
      </c>
      <c r="D77" s="955"/>
      <c r="E77" s="955"/>
      <c r="F77" s="955"/>
      <c r="G77" s="955"/>
      <c r="H77" s="955"/>
      <c r="I77" s="955"/>
      <c r="J77" s="955"/>
      <c r="K77" s="955"/>
      <c r="L77" s="955"/>
      <c r="M77" s="956"/>
      <c r="N77" s="1132">
        <v>0</v>
      </c>
      <c r="O77" s="1133"/>
      <c r="P77" s="1132">
        <v>0</v>
      </c>
      <c r="Q77" s="1133"/>
    </row>
    <row r="78" spans="1:17" ht="24.95" customHeight="1" thickBot="1" x14ac:dyDescent="0.3">
      <c r="B78" s="618">
        <v>13</v>
      </c>
      <c r="C78" s="957" t="s">
        <v>103</v>
      </c>
      <c r="D78" s="958"/>
      <c r="E78" s="958"/>
      <c r="F78" s="958"/>
      <c r="G78" s="958"/>
      <c r="H78" s="958"/>
      <c r="I78" s="958"/>
      <c r="J78" s="958"/>
      <c r="K78" s="958"/>
      <c r="L78" s="958"/>
      <c r="M78" s="959"/>
      <c r="N78" s="1134">
        <v>0</v>
      </c>
      <c r="O78" s="1135"/>
      <c r="P78" s="1134">
        <v>0</v>
      </c>
      <c r="Q78" s="1135"/>
    </row>
    <row r="79" spans="1:17" ht="24.95" customHeight="1" thickBot="1" x14ac:dyDescent="0.3">
      <c r="B79" s="41"/>
      <c r="C79" s="940" t="s">
        <v>630</v>
      </c>
      <c r="D79" s="941"/>
      <c r="E79" s="941"/>
      <c r="F79" s="941"/>
      <c r="G79" s="941"/>
      <c r="H79" s="941"/>
      <c r="I79" s="941"/>
      <c r="J79" s="941"/>
      <c r="K79" s="941"/>
      <c r="L79" s="941"/>
      <c r="M79" s="942"/>
      <c r="N79" s="938">
        <f>IF(SUM(N76:N78)&lt;&gt;E64,"Does not equal Section 1A, Col 2",SUM(N76:N78))</f>
        <v>0</v>
      </c>
      <c r="O79" s="939"/>
      <c r="P79" s="952">
        <f>IF(SUM(P76:Q78)&lt;&gt;I64,"Does not equal Section 1A, Col 5a",SUM(P76:P78))</f>
        <v>0</v>
      </c>
      <c r="Q79" s="953"/>
    </row>
    <row r="80" spans="1:17" ht="15.75" thickBot="1" x14ac:dyDescent="0.3">
      <c r="B80" s="41"/>
      <c r="C80" s="41"/>
      <c r="D80" s="41"/>
      <c r="E80" s="41"/>
      <c r="F80" s="41"/>
      <c r="G80" s="41"/>
      <c r="H80" s="41"/>
      <c r="I80" s="41"/>
      <c r="J80" s="41"/>
      <c r="K80" s="41"/>
      <c r="L80" s="41"/>
      <c r="M80" s="41"/>
      <c r="N80" s="41"/>
    </row>
    <row r="81" spans="2:17" ht="20.100000000000001" customHeight="1" thickBot="1" x14ac:dyDescent="0.3">
      <c r="B81" s="946" t="s">
        <v>123</v>
      </c>
      <c r="C81" s="947"/>
      <c r="D81" s="947"/>
      <c r="E81" s="947"/>
      <c r="F81" s="947"/>
      <c r="G81" s="947"/>
      <c r="H81" s="947"/>
      <c r="I81" s="947"/>
      <c r="J81" s="947"/>
      <c r="K81" s="947"/>
      <c r="L81" s="947"/>
      <c r="M81" s="947"/>
      <c r="N81" s="947"/>
      <c r="O81" s="947"/>
      <c r="P81" s="947"/>
      <c r="Q81" s="948"/>
    </row>
    <row r="82" spans="2:17" ht="338.25" customHeight="1" thickBot="1" x14ac:dyDescent="0.3">
      <c r="B82" s="1136"/>
      <c r="C82" s="1137"/>
      <c r="D82" s="1137"/>
      <c r="E82" s="1137"/>
      <c r="F82" s="1137"/>
      <c r="G82" s="1137"/>
      <c r="H82" s="1137"/>
      <c r="I82" s="1137"/>
      <c r="J82" s="1137"/>
      <c r="K82" s="1137"/>
      <c r="L82" s="1137"/>
      <c r="M82" s="1137"/>
      <c r="N82" s="1137"/>
      <c r="O82" s="1137"/>
      <c r="P82" s="1137"/>
      <c r="Q82" s="1138"/>
    </row>
    <row r="83" spans="2:17" x14ac:dyDescent="0.25">
      <c r="B83" s="619" t="s">
        <v>734</v>
      </c>
      <c r="C83" s="171"/>
      <c r="D83" s="171"/>
      <c r="E83" s="171"/>
      <c r="F83" s="171"/>
      <c r="G83" s="171"/>
      <c r="H83" s="171"/>
      <c r="I83" s="171"/>
      <c r="J83" s="171"/>
      <c r="K83" s="171"/>
      <c r="L83" s="171"/>
      <c r="M83" s="171"/>
      <c r="N83" s="171"/>
    </row>
  </sheetData>
  <sheetProtection algorithmName="SHA-512" hashValue="16QoqcsXp8i00jqxrP3va1OmXkqS0Ov7uqpqYM79wioLEwejXT+6vjz2jYgJ8yRx8vlXcVO5toWDE276FeZwAw==" saltValue="BvsGpTm71v+hr83GoeqiCQ==" spinCount="100000" sheet="1" objects="1" scenarios="1"/>
  <dataConsolidate/>
  <mergeCells count="130">
    <mergeCell ref="O14:P14"/>
    <mergeCell ref="C15:E15"/>
    <mergeCell ref="F15:L15"/>
    <mergeCell ref="M15:N15"/>
    <mergeCell ref="O15:P15"/>
    <mergeCell ref="B1:Q1"/>
    <mergeCell ref="C3:G3"/>
    <mergeCell ref="P3:Q3"/>
    <mergeCell ref="P4:Q4"/>
    <mergeCell ref="A6:Q6"/>
    <mergeCell ref="A8:Q8"/>
    <mergeCell ref="C19:E19"/>
    <mergeCell ref="G19:N19"/>
    <mergeCell ref="C20:E20"/>
    <mergeCell ref="G20:N20"/>
    <mergeCell ref="C21:E21"/>
    <mergeCell ref="G21:N21"/>
    <mergeCell ref="H9:K9"/>
    <mergeCell ref="C14:E14"/>
    <mergeCell ref="F14:L14"/>
    <mergeCell ref="M14:N14"/>
    <mergeCell ref="C31:N31"/>
    <mergeCell ref="O31:P31"/>
    <mergeCell ref="C32:N32"/>
    <mergeCell ref="O32:P32"/>
    <mergeCell ref="C33:N33"/>
    <mergeCell ref="O33:P33"/>
    <mergeCell ref="C22:E22"/>
    <mergeCell ref="G22:N22"/>
    <mergeCell ref="C26:L26"/>
    <mergeCell ref="O26:P26"/>
    <mergeCell ref="C30:N30"/>
    <mergeCell ref="O30:P30"/>
    <mergeCell ref="C37:N37"/>
    <mergeCell ref="O37:P37"/>
    <mergeCell ref="C38:N38"/>
    <mergeCell ref="O38:P38"/>
    <mergeCell ref="C39:N39"/>
    <mergeCell ref="O39:P39"/>
    <mergeCell ref="C34:N34"/>
    <mergeCell ref="O34:P34"/>
    <mergeCell ref="C35:N35"/>
    <mergeCell ref="O35:P35"/>
    <mergeCell ref="C36:N36"/>
    <mergeCell ref="O36:P36"/>
    <mergeCell ref="C40:N40"/>
    <mergeCell ref="O40:P40"/>
    <mergeCell ref="C41:N41"/>
    <mergeCell ref="O41:P41"/>
    <mergeCell ref="C42:N42"/>
    <mergeCell ref="O42:P42"/>
    <mergeCell ref="C46:H46"/>
    <mergeCell ref="K46:P46"/>
    <mergeCell ref="C47:D47"/>
    <mergeCell ref="E47:H47"/>
    <mergeCell ref="K47:L47"/>
    <mergeCell ref="M47:P47"/>
    <mergeCell ref="C48:D48"/>
    <mergeCell ref="E48:H48"/>
    <mergeCell ref="K48:L48"/>
    <mergeCell ref="M48:P48"/>
    <mergeCell ref="C49:D49"/>
    <mergeCell ref="E49:H49"/>
    <mergeCell ref="I57:L57"/>
    <mergeCell ref="N57:P57"/>
    <mergeCell ref="B66:Q66"/>
    <mergeCell ref="K49:L49"/>
    <mergeCell ref="M49:P49"/>
    <mergeCell ref="C50:D50"/>
    <mergeCell ref="E50:H50"/>
    <mergeCell ref="K50:L50"/>
    <mergeCell ref="M50:P50"/>
    <mergeCell ref="C51:D51"/>
    <mergeCell ref="E51:H51"/>
    <mergeCell ref="K51:L51"/>
    <mergeCell ref="M51:P51"/>
    <mergeCell ref="C67:I67"/>
    <mergeCell ref="J67:K67"/>
    <mergeCell ref="L67:M67"/>
    <mergeCell ref="N67:O67"/>
    <mergeCell ref="P67:Q67"/>
    <mergeCell ref="B55:Q55"/>
    <mergeCell ref="B56:C57"/>
    <mergeCell ref="G56:H56"/>
    <mergeCell ref="I56:L56"/>
    <mergeCell ref="N56:P56"/>
    <mergeCell ref="G57:H57"/>
    <mergeCell ref="C68:I68"/>
    <mergeCell ref="J68:K68"/>
    <mergeCell ref="L68:M68"/>
    <mergeCell ref="N68:O68"/>
    <mergeCell ref="P68:Q68"/>
    <mergeCell ref="C69:I69"/>
    <mergeCell ref="J69:K69"/>
    <mergeCell ref="L69:M69"/>
    <mergeCell ref="N69:O69"/>
    <mergeCell ref="P69:Q69"/>
    <mergeCell ref="C70:I70"/>
    <mergeCell ref="J70:K70"/>
    <mergeCell ref="L70:M70"/>
    <mergeCell ref="N70:O70"/>
    <mergeCell ref="P70:Q70"/>
    <mergeCell ref="C71:I71"/>
    <mergeCell ref="J71:K71"/>
    <mergeCell ref="L71:M71"/>
    <mergeCell ref="N71:O71"/>
    <mergeCell ref="P71:Q71"/>
    <mergeCell ref="C75:M75"/>
    <mergeCell ref="N75:O75"/>
    <mergeCell ref="P75:Q75"/>
    <mergeCell ref="C76:M76"/>
    <mergeCell ref="N76:O76"/>
    <mergeCell ref="P76:Q76"/>
    <mergeCell ref="C72:I72"/>
    <mergeCell ref="J72:K72"/>
    <mergeCell ref="L72:M72"/>
    <mergeCell ref="N72:O72"/>
    <mergeCell ref="P72:Q72"/>
    <mergeCell ref="B74:Q74"/>
    <mergeCell ref="C79:M79"/>
    <mergeCell ref="N79:O79"/>
    <mergeCell ref="P79:Q79"/>
    <mergeCell ref="B81:Q81"/>
    <mergeCell ref="B82:Q82"/>
    <mergeCell ref="C77:M77"/>
    <mergeCell ref="N77:O77"/>
    <mergeCell ref="P77:Q77"/>
    <mergeCell ref="C78:M78"/>
    <mergeCell ref="N78:O78"/>
    <mergeCell ref="P78:Q78"/>
  </mergeCells>
  <dataValidations count="4">
    <dataValidation type="list" allowBlank="1" showInputMessage="1" showErrorMessage="1" sqref="O31:P42" xr:uid="{F310A8B8-522C-4A71-98A6-39749468C74B}">
      <formula1>"Yes, No"</formula1>
    </dataValidation>
    <dataValidation type="whole" allowBlank="1" showInputMessage="1" showErrorMessage="1" sqref="L59:L63 Q59:Q63 N76:Q78" xr:uid="{EE97A0DB-544A-4160-9C7E-BE4962DE1469}">
      <formula1>0</formula1>
      <formula2>100000</formula2>
    </dataValidation>
    <dataValidation type="whole" allowBlank="1" showInputMessage="1" showErrorMessage="1" sqref="J59:J63 D59:H63" xr:uid="{1DFB3D9D-C774-422A-96D0-8FA24E4243DC}">
      <formula1>0</formula1>
      <formula2>10000</formula2>
    </dataValidation>
    <dataValidation type="decimal" allowBlank="1" showInputMessage="1" showErrorMessage="1" error="Hourly wage entered must be $16.28 or greater" sqref="J68:Q72" xr:uid="{ABADF23A-15A2-4326-BEF1-DF3C5A7BA1E0}">
      <formula1>16.28</formula1>
      <formula2>100000</formula2>
    </dataValidation>
  </dataValidations>
  <hyperlinks>
    <hyperlink ref="H9" r:id="rId1" xr:uid="{5F394312-5A85-440C-988A-BC9346FAF61D}"/>
  </hyperlinks>
  <printOptions horizontalCentered="1" verticalCentered="1"/>
  <pageMargins left="0.25" right="0.25" top="0.25" bottom="0.25" header="0.3" footer="0.3"/>
  <pageSetup scale="41" orientation="landscape" r:id="rId2"/>
  <rowBreaks count="1" manualBreakCount="1">
    <brk id="52" max="16383" man="1"/>
  </rowBreaks>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A5B73054-684E-4F83-8325-83EB8D7E1E4C}">
          <x14:formula1>
            <xm:f>Lists!$L$2:$L$5</xm:f>
          </x14:formula1>
          <xm:sqref>C15:E15</xm:sqref>
        </x14:dataValidation>
        <x14:dataValidation type="list" allowBlank="1" showInputMessage="1" showErrorMessage="1" xr:uid="{783E4F58-5DF4-46D4-AAC2-C6DAF0F2EC3F}">
          <x14:formula1>
            <xm:f>Lists!$P$2:$P$41</xm:f>
          </x14:formula1>
          <xm:sqref>O15:P15</xm:sqref>
        </x14:dataValidation>
        <x14:dataValidation type="list" allowBlank="1" showInputMessage="1" showErrorMessage="1" xr:uid="{C2748599-1215-4BBB-A130-69459B8215C8}">
          <x14:formula1>
            <xm:f>Lists!$S$2:$S$6</xm:f>
          </x14:formula1>
          <xm:sqref>E47:E51 M47:M51</xm:sqref>
        </x14:dataValidation>
        <x14:dataValidation type="list" allowBlank="1" showInputMessage="1" showErrorMessage="1" xr:uid="{BBE67768-FCB1-4BEC-8245-9BC233E05EAA}">
          <x14:formula1>
            <xm:f>Lists!$A$2:$A$154</xm:f>
          </x14:formula1>
          <xm:sqref>F15:L15</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4516-6F2E-4ADC-8D20-617E6318FDCC}">
  <dimension ref="A1:Q83"/>
  <sheetViews>
    <sheetView showGridLines="0" zoomScale="82" zoomScaleNormal="82" workbookViewId="0">
      <selection activeCell="C15" sqref="C15:E15"/>
    </sheetView>
  </sheetViews>
  <sheetFormatPr defaultRowHeight="15" x14ac:dyDescent="0.25"/>
  <cols>
    <col min="1" max="1" width="1.83203125" style="39" customWidth="1"/>
    <col min="2" max="2" width="12.83203125" style="39" customWidth="1"/>
    <col min="3" max="3" width="46.83203125" style="39" customWidth="1"/>
    <col min="4" max="4" width="21.83203125" style="39" customWidth="1"/>
    <col min="5" max="5" width="23.5" style="39" customWidth="1"/>
    <col min="6" max="8" width="21.83203125" style="39" customWidth="1"/>
    <col min="9" max="9" width="23.1640625" style="39" customWidth="1"/>
    <col min="10" max="11" width="25.33203125" style="39" customWidth="1"/>
    <col min="12" max="12" width="26.83203125" style="39" customWidth="1"/>
    <col min="13" max="13" width="23.83203125" style="39" customWidth="1"/>
    <col min="14" max="15" width="25.83203125" style="39" customWidth="1"/>
    <col min="16" max="16" width="26.83203125" style="39" customWidth="1"/>
    <col min="17" max="17" width="26.83203125" style="566" customWidth="1"/>
    <col min="18" max="16384" width="9.33203125" style="564"/>
  </cols>
  <sheetData>
    <row r="1" spans="1:17" ht="24" thickBot="1" x14ac:dyDescent="0.3">
      <c r="A1" s="269"/>
      <c r="B1" s="985" t="s">
        <v>18</v>
      </c>
      <c r="C1" s="985"/>
      <c r="D1" s="985"/>
      <c r="E1" s="985"/>
      <c r="F1" s="985"/>
      <c r="G1" s="985"/>
      <c r="H1" s="985"/>
      <c r="I1" s="985"/>
      <c r="J1" s="985"/>
      <c r="K1" s="985"/>
      <c r="L1" s="985"/>
      <c r="M1" s="985"/>
      <c r="N1" s="985"/>
      <c r="O1" s="985"/>
      <c r="P1" s="985"/>
      <c r="Q1" s="985"/>
    </row>
    <row r="2" spans="1:17" ht="15.75" thickTop="1" x14ac:dyDescent="0.25">
      <c r="A2" s="565"/>
      <c r="B2" s="565"/>
      <c r="C2" s="565"/>
      <c r="D2" s="565"/>
      <c r="E2" s="565"/>
      <c r="F2" s="565"/>
      <c r="G2" s="565"/>
      <c r="H2" s="565"/>
      <c r="I2" s="565"/>
      <c r="J2" s="565"/>
      <c r="K2" s="565"/>
      <c r="L2" s="565"/>
    </row>
    <row r="3" spans="1:17" ht="20.100000000000001" customHeight="1" x14ac:dyDescent="0.35">
      <c r="A3" s="565"/>
      <c r="B3" s="565"/>
      <c r="C3" s="986"/>
      <c r="D3" s="986"/>
      <c r="E3" s="986"/>
      <c r="F3" s="986"/>
      <c r="G3" s="986"/>
      <c r="H3" s="565"/>
      <c r="P3" s="987">
        <f>'A - General Info &amp; Cert'!B6</f>
        <v>0</v>
      </c>
      <c r="Q3" s="987"/>
    </row>
    <row r="4" spans="1:17" x14ac:dyDescent="0.25">
      <c r="A4" s="567"/>
      <c r="B4" s="567"/>
      <c r="C4" s="567"/>
      <c r="D4" s="567"/>
      <c r="E4" s="567"/>
      <c r="F4" s="567"/>
      <c r="G4" s="567"/>
      <c r="H4" s="567"/>
      <c r="I4" s="268"/>
      <c r="J4" s="268"/>
      <c r="K4" s="268"/>
      <c r="L4" s="268"/>
      <c r="O4" s="268"/>
      <c r="P4" s="988" t="s">
        <v>11</v>
      </c>
      <c r="Q4" s="988"/>
    </row>
    <row r="5" spans="1:17" ht="15.75" x14ac:dyDescent="0.25">
      <c r="A5" s="568"/>
      <c r="B5" s="568"/>
      <c r="C5" s="568"/>
      <c r="D5" s="568"/>
      <c r="E5" s="568"/>
      <c r="F5" s="568"/>
      <c r="G5" s="568"/>
      <c r="H5" s="568"/>
      <c r="J5" s="40"/>
      <c r="K5" s="569"/>
    </row>
    <row r="6" spans="1:17" ht="84.75" customHeight="1" x14ac:dyDescent="0.35">
      <c r="A6" s="989" t="s">
        <v>718</v>
      </c>
      <c r="B6" s="989"/>
      <c r="C6" s="989"/>
      <c r="D6" s="989"/>
      <c r="E6" s="989"/>
      <c r="F6" s="989"/>
      <c r="G6" s="989"/>
      <c r="H6" s="989"/>
      <c r="I6" s="989"/>
      <c r="J6" s="989"/>
      <c r="K6" s="989"/>
      <c r="L6" s="989"/>
      <c r="M6" s="989"/>
      <c r="N6" s="989"/>
      <c r="O6" s="989"/>
      <c r="P6" s="989"/>
      <c r="Q6" s="989"/>
    </row>
    <row r="7" spans="1:17" ht="18.75" x14ac:dyDescent="0.3">
      <c r="A7" s="570"/>
      <c r="B7" s="570"/>
      <c r="C7" s="570"/>
      <c r="D7" s="570"/>
      <c r="E7" s="570"/>
      <c r="F7" s="570"/>
      <c r="G7" s="570"/>
      <c r="H7" s="570"/>
      <c r="I7" s="570"/>
      <c r="J7" s="570"/>
      <c r="K7" s="570"/>
      <c r="L7" s="570"/>
      <c r="M7" s="570"/>
      <c r="N7" s="570"/>
      <c r="O7" s="570"/>
      <c r="P7" s="570"/>
      <c r="Q7" s="570"/>
    </row>
    <row r="8" spans="1:17" ht="35.1" customHeight="1" x14ac:dyDescent="0.25">
      <c r="A8" s="990" t="s">
        <v>502</v>
      </c>
      <c r="B8" s="990"/>
      <c r="C8" s="990"/>
      <c r="D8" s="990"/>
      <c r="E8" s="990"/>
      <c r="F8" s="990"/>
      <c r="G8" s="990"/>
      <c r="H8" s="990"/>
      <c r="I8" s="990"/>
      <c r="J8" s="990"/>
      <c r="K8" s="990"/>
      <c r="L8" s="990"/>
      <c r="M8" s="990"/>
      <c r="N8" s="990"/>
      <c r="O8" s="990"/>
      <c r="P8" s="990"/>
      <c r="Q8" s="990"/>
    </row>
    <row r="9" spans="1:17" ht="33.950000000000003" customHeight="1" x14ac:dyDescent="0.25">
      <c r="A9" s="571"/>
      <c r="B9" s="571"/>
      <c r="C9" s="571"/>
      <c r="D9" s="571"/>
      <c r="E9" s="571"/>
      <c r="F9" s="571"/>
      <c r="G9" s="571"/>
      <c r="H9" s="991" t="s">
        <v>749</v>
      </c>
      <c r="I9" s="991"/>
      <c r="J9" s="991"/>
      <c r="K9" s="991"/>
      <c r="L9" s="571"/>
      <c r="M9" s="571"/>
      <c r="N9" s="571"/>
      <c r="O9" s="571"/>
      <c r="P9" s="571"/>
    </row>
    <row r="10" spans="1:17" ht="18.75" x14ac:dyDescent="0.3">
      <c r="A10" s="41"/>
      <c r="B10" s="43" t="s">
        <v>125</v>
      </c>
      <c r="C10" s="41"/>
      <c r="D10" s="41"/>
      <c r="E10" s="272"/>
      <c r="F10" s="272"/>
      <c r="G10" s="41"/>
      <c r="H10" s="41"/>
      <c r="I10" s="41"/>
      <c r="J10" s="41"/>
      <c r="K10" s="41"/>
      <c r="L10" s="41"/>
      <c r="M10" s="41"/>
      <c r="N10" s="41"/>
      <c r="O10" s="41"/>
      <c r="P10" s="41"/>
    </row>
    <row r="11" spans="1:17" ht="18.75" x14ac:dyDescent="0.3">
      <c r="A11" s="41"/>
      <c r="B11" s="43"/>
      <c r="C11" s="41"/>
      <c r="D11" s="41"/>
      <c r="E11" s="272"/>
      <c r="F11" s="272"/>
      <c r="G11" s="41"/>
      <c r="H11" s="41"/>
      <c r="I11" s="41"/>
      <c r="J11" s="41"/>
      <c r="K11" s="41"/>
      <c r="L11" s="41"/>
      <c r="M11" s="41"/>
      <c r="N11" s="41"/>
      <c r="O11" s="41"/>
      <c r="P11" s="41"/>
    </row>
    <row r="12" spans="1:17" ht="18.75" x14ac:dyDescent="0.3">
      <c r="A12" s="42"/>
      <c r="B12" s="572"/>
      <c r="C12" s="44" t="s">
        <v>79</v>
      </c>
      <c r="D12" s="573"/>
      <c r="E12" s="573"/>
      <c r="F12" s="573"/>
      <c r="G12" s="573"/>
      <c r="H12" s="573"/>
      <c r="I12" s="573"/>
      <c r="J12" s="573"/>
      <c r="K12" s="42"/>
      <c r="L12" s="42"/>
      <c r="M12" s="42"/>
      <c r="N12" s="42"/>
      <c r="O12" s="42"/>
      <c r="P12" s="42"/>
    </row>
    <row r="13" spans="1:17" ht="19.5" thickBot="1" x14ac:dyDescent="0.35">
      <c r="A13" s="41"/>
      <c r="B13" s="574"/>
      <c r="C13" s="575"/>
      <c r="D13" s="575"/>
      <c r="E13" s="575"/>
      <c r="F13" s="575"/>
      <c r="G13" s="575"/>
      <c r="H13" s="575"/>
      <c r="I13" s="575"/>
      <c r="J13" s="575"/>
      <c r="K13" s="41"/>
      <c r="L13" s="41"/>
      <c r="M13" s="41"/>
      <c r="N13" s="41"/>
      <c r="O13" s="41"/>
      <c r="P13" s="41"/>
    </row>
    <row r="14" spans="1:17" ht="19.5" thickBot="1" x14ac:dyDescent="0.35">
      <c r="A14" s="41"/>
      <c r="B14" s="270"/>
      <c r="C14" s="998" t="s">
        <v>77</v>
      </c>
      <c r="D14" s="999"/>
      <c r="E14" s="1000"/>
      <c r="F14" s="998" t="s">
        <v>36</v>
      </c>
      <c r="G14" s="999"/>
      <c r="H14" s="999"/>
      <c r="I14" s="999"/>
      <c r="J14" s="999"/>
      <c r="K14" s="999"/>
      <c r="L14" s="1000"/>
      <c r="M14" s="998" t="s">
        <v>80</v>
      </c>
      <c r="N14" s="1000"/>
      <c r="O14" s="998" t="s">
        <v>81</v>
      </c>
      <c r="P14" s="1000"/>
    </row>
    <row r="15" spans="1:17" s="577" customFormat="1" ht="30" customHeight="1" thickBot="1" x14ac:dyDescent="0.35">
      <c r="A15" s="40"/>
      <c r="B15" s="270"/>
      <c r="C15" s="1091"/>
      <c r="D15" s="1092"/>
      <c r="E15" s="1093"/>
      <c r="F15" s="1094"/>
      <c r="G15" s="1095"/>
      <c r="H15" s="1095"/>
      <c r="I15" s="1095"/>
      <c r="J15" s="1095"/>
      <c r="K15" s="1095"/>
      <c r="L15" s="1096"/>
      <c r="M15" s="1094"/>
      <c r="N15" s="1096"/>
      <c r="O15" s="1094"/>
      <c r="P15" s="1096"/>
      <c r="Q15" s="576"/>
    </row>
    <row r="16" spans="1:17" ht="18.75" x14ac:dyDescent="0.3">
      <c r="A16" s="41"/>
      <c r="B16" s="270"/>
      <c r="C16" s="41"/>
      <c r="D16" s="41"/>
      <c r="E16" s="41"/>
      <c r="F16" s="41"/>
      <c r="G16" s="41"/>
      <c r="H16" s="41"/>
      <c r="I16" s="41"/>
      <c r="J16" s="41"/>
      <c r="K16" s="41"/>
      <c r="L16" s="41"/>
      <c r="M16" s="41"/>
      <c r="N16" s="41"/>
      <c r="O16" s="41"/>
      <c r="P16" s="41"/>
    </row>
    <row r="17" spans="1:16" ht="18.75" x14ac:dyDescent="0.3">
      <c r="A17" s="41"/>
      <c r="B17" s="578" t="s">
        <v>124</v>
      </c>
      <c r="C17" s="272"/>
      <c r="D17" s="272"/>
      <c r="E17" s="41"/>
      <c r="F17" s="41"/>
      <c r="G17" s="41"/>
      <c r="H17" s="41"/>
      <c r="I17" s="41"/>
      <c r="J17" s="41"/>
      <c r="K17" s="41"/>
      <c r="L17" s="41"/>
      <c r="M17" s="41"/>
      <c r="N17" s="41"/>
      <c r="O17" s="41"/>
      <c r="P17" s="41"/>
    </row>
    <row r="18" spans="1:16" ht="18.75" x14ac:dyDescent="0.3">
      <c r="A18" s="41"/>
      <c r="B18" s="578"/>
      <c r="C18" s="272"/>
      <c r="D18" s="272"/>
      <c r="E18" s="41"/>
      <c r="F18" s="41"/>
      <c r="G18" s="41"/>
      <c r="H18" s="41"/>
      <c r="I18" s="41"/>
      <c r="J18" s="41"/>
      <c r="K18" s="41"/>
      <c r="L18" s="41"/>
      <c r="M18" s="41"/>
      <c r="N18" s="41"/>
      <c r="O18" s="41"/>
      <c r="P18" s="41"/>
    </row>
    <row r="19" spans="1:16" ht="30" customHeight="1" thickBot="1" x14ac:dyDescent="0.35">
      <c r="A19" s="42"/>
      <c r="B19" s="572"/>
      <c r="C19" s="996" t="s">
        <v>511</v>
      </c>
      <c r="D19" s="996"/>
      <c r="E19" s="996"/>
      <c r="F19" s="284"/>
      <c r="G19" s="1097"/>
      <c r="H19" s="1097"/>
      <c r="I19" s="1097"/>
      <c r="J19" s="1097"/>
      <c r="K19" s="1097"/>
      <c r="L19" s="1097"/>
      <c r="M19" s="1097"/>
      <c r="N19" s="1097"/>
      <c r="O19" s="42"/>
      <c r="P19" s="42"/>
    </row>
    <row r="20" spans="1:16" ht="30" customHeight="1" thickBot="1" x14ac:dyDescent="0.35">
      <c r="A20" s="42"/>
      <c r="B20" s="572"/>
      <c r="C20" s="996" t="s">
        <v>512</v>
      </c>
      <c r="D20" s="996"/>
      <c r="E20" s="996"/>
      <c r="F20" s="284"/>
      <c r="G20" s="1097"/>
      <c r="H20" s="1097"/>
      <c r="I20" s="1097"/>
      <c r="J20" s="1097"/>
      <c r="K20" s="1097"/>
      <c r="L20" s="1097"/>
      <c r="M20" s="1097"/>
      <c r="N20" s="1097"/>
      <c r="O20" s="42"/>
      <c r="P20" s="42"/>
    </row>
    <row r="21" spans="1:16" ht="30" customHeight="1" thickBot="1" x14ac:dyDescent="0.35">
      <c r="A21" s="42"/>
      <c r="B21" s="572"/>
      <c r="C21" s="996" t="s">
        <v>83</v>
      </c>
      <c r="D21" s="996"/>
      <c r="E21" s="996"/>
      <c r="F21" s="284"/>
      <c r="G21" s="1097"/>
      <c r="H21" s="1097"/>
      <c r="I21" s="1097"/>
      <c r="J21" s="1097"/>
      <c r="K21" s="1097"/>
      <c r="L21" s="1097"/>
      <c r="M21" s="1097"/>
      <c r="N21" s="1097"/>
      <c r="O21" s="42"/>
      <c r="P21" s="42"/>
    </row>
    <row r="22" spans="1:16" ht="30" customHeight="1" thickBot="1" x14ac:dyDescent="0.35">
      <c r="A22" s="42"/>
      <c r="B22" s="579"/>
      <c r="C22" s="996" t="s">
        <v>84</v>
      </c>
      <c r="D22" s="996"/>
      <c r="E22" s="996"/>
      <c r="F22" s="284"/>
      <c r="G22" s="1139"/>
      <c r="H22" s="1097"/>
      <c r="I22" s="1097"/>
      <c r="J22" s="1097"/>
      <c r="K22" s="1097"/>
      <c r="L22" s="1097"/>
      <c r="M22" s="1097"/>
      <c r="N22" s="1097"/>
      <c r="O22" s="42"/>
      <c r="P22" s="42"/>
    </row>
    <row r="23" spans="1:16" ht="18.75" x14ac:dyDescent="0.25">
      <c r="A23" s="42"/>
      <c r="B23" s="579"/>
      <c r="C23" s="278"/>
      <c r="D23" s="276"/>
      <c r="E23" s="276"/>
      <c r="F23" s="276"/>
      <c r="G23" s="276"/>
      <c r="H23" s="276"/>
      <c r="I23" s="276"/>
      <c r="J23" s="42"/>
      <c r="K23" s="42"/>
      <c r="L23" s="42"/>
      <c r="M23" s="42"/>
      <c r="N23" s="42"/>
      <c r="O23" s="42"/>
      <c r="P23" s="42"/>
    </row>
    <row r="24" spans="1:16" ht="18.75" x14ac:dyDescent="0.3">
      <c r="A24" s="42"/>
      <c r="B24" s="43" t="s">
        <v>437</v>
      </c>
      <c r="C24" s="272"/>
      <c r="D24" s="272"/>
      <c r="E24" s="272"/>
      <c r="F24" s="272"/>
      <c r="G24" s="272"/>
      <c r="H24" s="580"/>
      <c r="I24" s="580"/>
      <c r="J24" s="573"/>
      <c r="K24" s="42"/>
      <c r="L24" s="42"/>
      <c r="M24" s="42"/>
      <c r="N24" s="42"/>
      <c r="O24" s="42"/>
      <c r="P24" s="42"/>
    </row>
    <row r="25" spans="1:16" ht="19.5" thickBot="1" x14ac:dyDescent="0.35">
      <c r="A25" s="42"/>
      <c r="B25" s="43"/>
      <c r="C25" s="272"/>
      <c r="D25" s="272"/>
      <c r="E25" s="272"/>
      <c r="F25" s="272"/>
      <c r="G25" s="272"/>
      <c r="H25" s="580"/>
      <c r="I25" s="580"/>
      <c r="J25" s="573"/>
      <c r="K25" s="42"/>
      <c r="L25" s="42"/>
      <c r="M25" s="42"/>
      <c r="N25" s="42"/>
      <c r="O25" s="42"/>
      <c r="P25" s="42"/>
    </row>
    <row r="26" spans="1:16" ht="30" customHeight="1" thickBot="1" x14ac:dyDescent="0.35">
      <c r="A26" s="42"/>
      <c r="B26" s="44"/>
      <c r="C26" s="992" t="s">
        <v>128</v>
      </c>
      <c r="D26" s="992"/>
      <c r="E26" s="992"/>
      <c r="F26" s="992"/>
      <c r="G26" s="992"/>
      <c r="H26" s="992"/>
      <c r="I26" s="992"/>
      <c r="J26" s="992"/>
      <c r="K26" s="992"/>
      <c r="L26" s="992"/>
      <c r="N26" s="42"/>
      <c r="O26" s="1099"/>
      <c r="P26" s="1100"/>
    </row>
    <row r="27" spans="1:16" ht="18.75" x14ac:dyDescent="0.3">
      <c r="A27" s="41"/>
      <c r="B27" s="270"/>
      <c r="C27" s="41"/>
      <c r="D27" s="41"/>
      <c r="E27" s="41"/>
      <c r="F27" s="41"/>
      <c r="G27" s="41"/>
      <c r="H27" s="41"/>
      <c r="I27" s="41"/>
      <c r="J27" s="41"/>
      <c r="K27" s="41"/>
      <c r="L27" s="41"/>
      <c r="M27" s="41"/>
      <c r="N27" s="41"/>
      <c r="O27" s="41"/>
      <c r="P27" s="41"/>
    </row>
    <row r="28" spans="1:16" ht="18.75" x14ac:dyDescent="0.25">
      <c r="A28" s="41"/>
      <c r="B28" s="581" t="s">
        <v>438</v>
      </c>
      <c r="C28" s="41"/>
      <c r="D28" s="41"/>
      <c r="E28" s="41"/>
      <c r="F28" s="41"/>
      <c r="G28" s="41"/>
      <c r="H28" s="41"/>
      <c r="I28" s="41"/>
      <c r="J28" s="41"/>
      <c r="K28" s="41"/>
      <c r="L28" s="41"/>
      <c r="M28" s="41"/>
      <c r="N28" s="41"/>
      <c r="O28" s="41"/>
      <c r="P28" s="41"/>
    </row>
    <row r="29" spans="1:16" ht="15.75" thickBot="1" x14ac:dyDescent="0.3">
      <c r="A29" s="41"/>
      <c r="B29" s="582"/>
      <c r="C29" s="41"/>
      <c r="D29" s="41"/>
      <c r="E29" s="41"/>
      <c r="F29" s="41"/>
      <c r="G29" s="41"/>
      <c r="H29" s="41"/>
      <c r="I29" s="41"/>
      <c r="J29" s="41"/>
      <c r="K29" s="41"/>
      <c r="L29" s="41"/>
      <c r="M29" s="41"/>
      <c r="N29" s="41"/>
      <c r="O29" s="41"/>
      <c r="P29" s="41"/>
    </row>
    <row r="30" spans="1:16" ht="44.25" customHeight="1" thickBot="1" x14ac:dyDescent="0.3">
      <c r="A30" s="41"/>
      <c r="B30" s="41"/>
      <c r="C30" s="993" t="s">
        <v>522</v>
      </c>
      <c r="D30" s="994"/>
      <c r="E30" s="994"/>
      <c r="F30" s="994"/>
      <c r="G30" s="994"/>
      <c r="H30" s="994"/>
      <c r="I30" s="994"/>
      <c r="J30" s="994"/>
      <c r="K30" s="994"/>
      <c r="L30" s="994"/>
      <c r="M30" s="994"/>
      <c r="N30" s="995"/>
      <c r="O30" s="993" t="s">
        <v>513</v>
      </c>
      <c r="P30" s="997"/>
    </row>
    <row r="31" spans="1:16" ht="24.95" customHeight="1" x14ac:dyDescent="0.3">
      <c r="A31" s="41"/>
      <c r="B31" s="41"/>
      <c r="C31" s="918" t="s">
        <v>88</v>
      </c>
      <c r="D31" s="919"/>
      <c r="E31" s="919"/>
      <c r="F31" s="919"/>
      <c r="G31" s="919"/>
      <c r="H31" s="919"/>
      <c r="I31" s="919"/>
      <c r="J31" s="919"/>
      <c r="K31" s="919"/>
      <c r="L31" s="919"/>
      <c r="M31" s="919"/>
      <c r="N31" s="920"/>
      <c r="O31" s="1101"/>
      <c r="P31" s="1102"/>
    </row>
    <row r="32" spans="1:16" ht="24.95" customHeight="1" x14ac:dyDescent="0.3">
      <c r="A32" s="41"/>
      <c r="B32" s="41"/>
      <c r="C32" s="921" t="s">
        <v>89</v>
      </c>
      <c r="D32" s="922"/>
      <c r="E32" s="922"/>
      <c r="F32" s="922"/>
      <c r="G32" s="922"/>
      <c r="H32" s="922"/>
      <c r="I32" s="922"/>
      <c r="J32" s="922"/>
      <c r="K32" s="922"/>
      <c r="L32" s="922"/>
      <c r="M32" s="922"/>
      <c r="N32" s="923"/>
      <c r="O32" s="1103"/>
      <c r="P32" s="1104"/>
    </row>
    <row r="33" spans="1:16" ht="24.95" customHeight="1" x14ac:dyDescent="0.3">
      <c r="A33" s="41"/>
      <c r="B33" s="41"/>
      <c r="C33" s="921" t="s">
        <v>90</v>
      </c>
      <c r="D33" s="922"/>
      <c r="E33" s="922"/>
      <c r="F33" s="922"/>
      <c r="G33" s="922"/>
      <c r="H33" s="922"/>
      <c r="I33" s="922"/>
      <c r="J33" s="922"/>
      <c r="K33" s="922"/>
      <c r="L33" s="922"/>
      <c r="M33" s="922"/>
      <c r="N33" s="923"/>
      <c r="O33" s="1103"/>
      <c r="P33" s="1104"/>
    </row>
    <row r="34" spans="1:16" ht="24.95" customHeight="1" x14ac:dyDescent="0.3">
      <c r="A34" s="41"/>
      <c r="B34" s="41"/>
      <c r="C34" s="1001" t="s">
        <v>91</v>
      </c>
      <c r="D34" s="1002"/>
      <c r="E34" s="1002"/>
      <c r="F34" s="1002"/>
      <c r="G34" s="1002"/>
      <c r="H34" s="1002"/>
      <c r="I34" s="1002"/>
      <c r="J34" s="1002"/>
      <c r="K34" s="1002"/>
      <c r="L34" s="1002"/>
      <c r="M34" s="1002"/>
      <c r="N34" s="1003"/>
      <c r="O34" s="1103"/>
      <c r="P34" s="1104"/>
    </row>
    <row r="35" spans="1:16" ht="24.95" customHeight="1" x14ac:dyDescent="0.3">
      <c r="A35" s="41"/>
      <c r="B35" s="41"/>
      <c r="C35" s="1001" t="s">
        <v>92</v>
      </c>
      <c r="D35" s="1002"/>
      <c r="E35" s="1002"/>
      <c r="F35" s="1002"/>
      <c r="G35" s="1002"/>
      <c r="H35" s="1002"/>
      <c r="I35" s="1002"/>
      <c r="J35" s="1002"/>
      <c r="K35" s="1002"/>
      <c r="L35" s="1002"/>
      <c r="M35" s="1002"/>
      <c r="N35" s="1003"/>
      <c r="O35" s="1105"/>
      <c r="P35" s="1106"/>
    </row>
    <row r="36" spans="1:16" ht="24.95" customHeight="1" x14ac:dyDescent="0.3">
      <c r="A36" s="41"/>
      <c r="B36" s="41"/>
      <c r="C36" s="1001" t="s">
        <v>93</v>
      </c>
      <c r="D36" s="1002"/>
      <c r="E36" s="1002"/>
      <c r="F36" s="1002"/>
      <c r="G36" s="1002"/>
      <c r="H36" s="1002"/>
      <c r="I36" s="1002"/>
      <c r="J36" s="1002"/>
      <c r="K36" s="1002"/>
      <c r="L36" s="1002"/>
      <c r="M36" s="1002"/>
      <c r="N36" s="1003"/>
      <c r="O36" s="1103"/>
      <c r="P36" s="1104"/>
    </row>
    <row r="37" spans="1:16" ht="24.95" customHeight="1" x14ac:dyDescent="0.3">
      <c r="A37" s="41"/>
      <c r="B37" s="41"/>
      <c r="C37" s="1001" t="s">
        <v>94</v>
      </c>
      <c r="D37" s="1002"/>
      <c r="E37" s="1002"/>
      <c r="F37" s="1002"/>
      <c r="G37" s="1002"/>
      <c r="H37" s="1002"/>
      <c r="I37" s="1002"/>
      <c r="J37" s="1002"/>
      <c r="K37" s="1002"/>
      <c r="L37" s="1002"/>
      <c r="M37" s="1002"/>
      <c r="N37" s="1003"/>
      <c r="O37" s="1105"/>
      <c r="P37" s="1106"/>
    </row>
    <row r="38" spans="1:16" ht="24.95" customHeight="1" x14ac:dyDescent="0.3">
      <c r="A38" s="41"/>
      <c r="B38" s="41"/>
      <c r="C38" s="1001" t="s">
        <v>95</v>
      </c>
      <c r="D38" s="1002"/>
      <c r="E38" s="1002"/>
      <c r="F38" s="1002"/>
      <c r="G38" s="1002"/>
      <c r="H38" s="1002"/>
      <c r="I38" s="1002"/>
      <c r="J38" s="1002"/>
      <c r="K38" s="1002"/>
      <c r="L38" s="1002"/>
      <c r="M38" s="1002"/>
      <c r="N38" s="1003"/>
      <c r="O38" s="1105"/>
      <c r="P38" s="1106"/>
    </row>
    <row r="39" spans="1:16" ht="24.95" customHeight="1" x14ac:dyDescent="0.3">
      <c r="A39" s="41"/>
      <c r="B39" s="41"/>
      <c r="C39" s="1001" t="s">
        <v>96</v>
      </c>
      <c r="D39" s="1002"/>
      <c r="E39" s="1002"/>
      <c r="F39" s="1002"/>
      <c r="G39" s="1002"/>
      <c r="H39" s="1002"/>
      <c r="I39" s="1002"/>
      <c r="J39" s="1002"/>
      <c r="K39" s="1002"/>
      <c r="L39" s="1002"/>
      <c r="M39" s="1002"/>
      <c r="N39" s="1003"/>
      <c r="O39" s="1105"/>
      <c r="P39" s="1106"/>
    </row>
    <row r="40" spans="1:16" ht="24.95" customHeight="1" x14ac:dyDescent="0.3">
      <c r="A40" s="41"/>
      <c r="B40" s="41"/>
      <c r="C40" s="1001" t="s">
        <v>97</v>
      </c>
      <c r="D40" s="1002"/>
      <c r="E40" s="1002"/>
      <c r="F40" s="1002"/>
      <c r="G40" s="1002"/>
      <c r="H40" s="1002"/>
      <c r="I40" s="1002"/>
      <c r="J40" s="1002"/>
      <c r="K40" s="1002"/>
      <c r="L40" s="1002"/>
      <c r="M40" s="1002"/>
      <c r="N40" s="1003"/>
      <c r="O40" s="1105"/>
      <c r="P40" s="1106"/>
    </row>
    <row r="41" spans="1:16" ht="24.95" customHeight="1" x14ac:dyDescent="0.3">
      <c r="A41" s="41"/>
      <c r="B41" s="41"/>
      <c r="C41" s="1004" t="s">
        <v>98</v>
      </c>
      <c r="D41" s="1005"/>
      <c r="E41" s="1005"/>
      <c r="F41" s="1005"/>
      <c r="G41" s="1005"/>
      <c r="H41" s="1005"/>
      <c r="I41" s="1005"/>
      <c r="J41" s="1005"/>
      <c r="K41" s="1005"/>
      <c r="L41" s="1005"/>
      <c r="M41" s="1005"/>
      <c r="N41" s="1006"/>
      <c r="O41" s="1105"/>
      <c r="P41" s="1106"/>
    </row>
    <row r="42" spans="1:16" ht="24.95" customHeight="1" thickBot="1" x14ac:dyDescent="0.35">
      <c r="A42" s="41"/>
      <c r="B42" s="41"/>
      <c r="C42" s="1007" t="s">
        <v>99</v>
      </c>
      <c r="D42" s="1008"/>
      <c r="E42" s="1008"/>
      <c r="F42" s="1008"/>
      <c r="G42" s="1008"/>
      <c r="H42" s="1008"/>
      <c r="I42" s="1008"/>
      <c r="J42" s="1008"/>
      <c r="K42" s="1008"/>
      <c r="L42" s="1008"/>
      <c r="M42" s="1008"/>
      <c r="N42" s="1009"/>
      <c r="O42" s="1107"/>
      <c r="P42" s="1108"/>
    </row>
    <row r="43" spans="1:16" x14ac:dyDescent="0.25">
      <c r="A43" s="41"/>
      <c r="B43" s="41"/>
      <c r="C43" s="41"/>
      <c r="D43" s="41"/>
      <c r="E43" s="41"/>
      <c r="F43" s="41"/>
      <c r="G43" s="41"/>
      <c r="H43" s="41"/>
      <c r="I43" s="41"/>
      <c r="J43" s="41"/>
      <c r="K43" s="41"/>
      <c r="L43" s="41"/>
      <c r="M43" s="41"/>
      <c r="N43" s="41"/>
      <c r="O43" s="41"/>
      <c r="P43" s="41"/>
    </row>
    <row r="44" spans="1:16" ht="18.75" x14ac:dyDescent="0.25">
      <c r="A44" s="41"/>
      <c r="B44" s="583" t="s">
        <v>439</v>
      </c>
      <c r="C44" s="584"/>
      <c r="D44" s="584"/>
      <c r="E44" s="41"/>
      <c r="F44" s="41"/>
      <c r="G44" s="41"/>
      <c r="H44" s="41"/>
      <c r="I44" s="41"/>
      <c r="J44" s="41"/>
      <c r="K44" s="41"/>
      <c r="L44" s="41"/>
      <c r="M44" s="41"/>
      <c r="N44" s="41"/>
      <c r="O44" s="41"/>
      <c r="P44" s="41"/>
    </row>
    <row r="45" spans="1:16" ht="15.75" thickBot="1" x14ac:dyDescent="0.3">
      <c r="A45" s="41"/>
      <c r="B45" s="585"/>
      <c r="C45" s="584"/>
      <c r="D45" s="584"/>
      <c r="E45" s="41"/>
      <c r="F45" s="41"/>
      <c r="G45" s="41"/>
      <c r="H45" s="41"/>
      <c r="I45" s="41"/>
      <c r="J45" s="41"/>
      <c r="K45" s="41"/>
      <c r="L45" s="41"/>
      <c r="M45" s="41"/>
      <c r="N45" s="41"/>
      <c r="O45" s="41"/>
      <c r="P45" s="41"/>
    </row>
    <row r="46" spans="1:16" ht="60.75" customHeight="1" thickBot="1" x14ac:dyDescent="0.3">
      <c r="A46" s="42"/>
      <c r="B46" s="42"/>
      <c r="C46" s="976" t="s">
        <v>786</v>
      </c>
      <c r="D46" s="977"/>
      <c r="E46" s="977"/>
      <c r="F46" s="977"/>
      <c r="G46" s="977"/>
      <c r="H46" s="978"/>
      <c r="I46" s="737"/>
      <c r="J46" s="737"/>
      <c r="K46" s="976" t="s">
        <v>787</v>
      </c>
      <c r="L46" s="977"/>
      <c r="M46" s="977"/>
      <c r="N46" s="977"/>
      <c r="O46" s="977"/>
      <c r="P46" s="978"/>
    </row>
    <row r="47" spans="1:16" ht="30" customHeight="1" x14ac:dyDescent="0.25">
      <c r="A47" s="41"/>
      <c r="B47" s="41"/>
      <c r="C47" s="979" t="s">
        <v>85</v>
      </c>
      <c r="D47" s="980"/>
      <c r="E47" s="1109"/>
      <c r="F47" s="1109"/>
      <c r="G47" s="1109"/>
      <c r="H47" s="1110"/>
      <c r="I47" s="737"/>
      <c r="J47" s="737"/>
      <c r="K47" s="979" t="s">
        <v>85</v>
      </c>
      <c r="L47" s="980"/>
      <c r="M47" s="1109"/>
      <c r="N47" s="1109"/>
      <c r="O47" s="1109"/>
      <c r="P47" s="1110"/>
    </row>
    <row r="48" spans="1:16" ht="30" customHeight="1" x14ac:dyDescent="0.25">
      <c r="A48" s="41"/>
      <c r="B48" s="41"/>
      <c r="C48" s="981" t="s">
        <v>514</v>
      </c>
      <c r="D48" s="982"/>
      <c r="E48" s="1111"/>
      <c r="F48" s="1111"/>
      <c r="G48" s="1111"/>
      <c r="H48" s="1112"/>
      <c r="I48" s="737"/>
      <c r="J48" s="737"/>
      <c r="K48" s="981" t="s">
        <v>514</v>
      </c>
      <c r="L48" s="982"/>
      <c r="M48" s="1111"/>
      <c r="N48" s="1111"/>
      <c r="O48" s="1111"/>
      <c r="P48" s="1112"/>
    </row>
    <row r="49" spans="1:17" ht="30" customHeight="1" x14ac:dyDescent="0.25">
      <c r="A49" s="41"/>
      <c r="B49" s="41"/>
      <c r="C49" s="981" t="s">
        <v>86</v>
      </c>
      <c r="D49" s="982"/>
      <c r="E49" s="1111"/>
      <c r="F49" s="1111"/>
      <c r="G49" s="1111"/>
      <c r="H49" s="1112"/>
      <c r="I49" s="737"/>
      <c r="J49" s="737"/>
      <c r="K49" s="981" t="s">
        <v>86</v>
      </c>
      <c r="L49" s="982"/>
      <c r="M49" s="1111"/>
      <c r="N49" s="1111"/>
      <c r="O49" s="1111"/>
      <c r="P49" s="1112"/>
    </row>
    <row r="50" spans="1:17" ht="30" customHeight="1" x14ac:dyDescent="0.25">
      <c r="A50" s="41"/>
      <c r="B50" s="41"/>
      <c r="C50" s="983" t="s">
        <v>235</v>
      </c>
      <c r="D50" s="984"/>
      <c r="E50" s="1111"/>
      <c r="F50" s="1111"/>
      <c r="G50" s="1111"/>
      <c r="H50" s="1112"/>
      <c r="I50" s="593"/>
      <c r="J50" s="573"/>
      <c r="K50" s="983" t="s">
        <v>235</v>
      </c>
      <c r="L50" s="984"/>
      <c r="M50" s="1111"/>
      <c r="N50" s="1111"/>
      <c r="O50" s="1111"/>
      <c r="P50" s="1112"/>
    </row>
    <row r="51" spans="1:17" ht="30" customHeight="1" thickBot="1" x14ac:dyDescent="0.3">
      <c r="A51" s="41"/>
      <c r="B51" s="41"/>
      <c r="C51" s="974" t="s">
        <v>87</v>
      </c>
      <c r="D51" s="975"/>
      <c r="E51" s="1113"/>
      <c r="F51" s="1113"/>
      <c r="G51" s="1113"/>
      <c r="H51" s="1114"/>
      <c r="I51" s="738"/>
      <c r="J51" s="738"/>
      <c r="K51" s="974" t="s">
        <v>87</v>
      </c>
      <c r="L51" s="975"/>
      <c r="M51" s="1113"/>
      <c r="N51" s="1113"/>
      <c r="O51" s="1113"/>
      <c r="P51" s="1114"/>
    </row>
    <row r="52" spans="1:17" x14ac:dyDescent="0.25">
      <c r="A52" s="41"/>
      <c r="B52" s="41"/>
      <c r="C52" s="588"/>
      <c r="D52" s="588"/>
      <c r="E52" s="588"/>
      <c r="F52" s="586"/>
      <c r="G52" s="586"/>
      <c r="H52" s="586"/>
      <c r="I52" s="586"/>
      <c r="J52" s="586"/>
      <c r="K52" s="589"/>
      <c r="L52" s="41"/>
      <c r="M52" s="41"/>
      <c r="O52" s="590"/>
      <c r="P52" s="590"/>
    </row>
    <row r="53" spans="1:17" ht="18.75" x14ac:dyDescent="0.25">
      <c r="A53" s="42"/>
      <c r="B53" s="591" t="s">
        <v>440</v>
      </c>
      <c r="C53" s="592"/>
      <c r="D53" s="592"/>
      <c r="E53" s="592"/>
      <c r="F53" s="592"/>
      <c r="G53" s="592"/>
      <c r="H53" s="592"/>
      <c r="I53" s="592"/>
      <c r="J53" s="592"/>
      <c r="K53" s="592"/>
      <c r="L53" s="41"/>
      <c r="M53" s="41"/>
      <c r="N53" s="41"/>
      <c r="O53" s="593"/>
      <c r="P53" s="593"/>
    </row>
    <row r="54" spans="1:17" ht="15.75" thickBot="1" x14ac:dyDescent="0.3">
      <c r="A54" s="41"/>
      <c r="B54" s="587"/>
      <c r="C54" s="587"/>
      <c r="D54" s="587"/>
      <c r="E54" s="587"/>
      <c r="F54" s="587"/>
      <c r="G54" s="587"/>
      <c r="H54" s="587"/>
      <c r="I54" s="587"/>
      <c r="J54" s="587"/>
      <c r="K54" s="587"/>
      <c r="L54" s="587"/>
      <c r="M54" s="587"/>
      <c r="N54" s="587"/>
      <c r="O54" s="587"/>
      <c r="P54" s="587"/>
      <c r="Q54" s="587"/>
    </row>
    <row r="55" spans="1:17" ht="24.95" customHeight="1" thickBot="1" x14ac:dyDescent="0.3">
      <c r="A55" s="41"/>
      <c r="B55" s="949" t="s">
        <v>234</v>
      </c>
      <c r="C55" s="950"/>
      <c r="D55" s="950"/>
      <c r="E55" s="950"/>
      <c r="F55" s="950"/>
      <c r="G55" s="950"/>
      <c r="H55" s="950"/>
      <c r="I55" s="950"/>
      <c r="J55" s="950"/>
      <c r="K55" s="950"/>
      <c r="L55" s="950"/>
      <c r="M55" s="950"/>
      <c r="N55" s="950"/>
      <c r="O55" s="950"/>
      <c r="P55" s="950"/>
      <c r="Q55" s="951"/>
    </row>
    <row r="56" spans="1:17" ht="16.5" thickBot="1" x14ac:dyDescent="0.3">
      <c r="A56" s="41"/>
      <c r="B56" s="970"/>
      <c r="C56" s="971"/>
      <c r="D56" s="594">
        <v>1</v>
      </c>
      <c r="E56" s="594">
        <v>2</v>
      </c>
      <c r="F56" s="594">
        <v>3</v>
      </c>
      <c r="G56" s="924">
        <v>4</v>
      </c>
      <c r="H56" s="925"/>
      <c r="I56" s="924">
        <v>5</v>
      </c>
      <c r="J56" s="960"/>
      <c r="K56" s="960"/>
      <c r="L56" s="925"/>
      <c r="M56" s="594">
        <v>6</v>
      </c>
      <c r="N56" s="924">
        <v>7</v>
      </c>
      <c r="O56" s="960"/>
      <c r="P56" s="925"/>
      <c r="Q56" s="627">
        <v>8</v>
      </c>
    </row>
    <row r="57" spans="1:17" ht="35.25" customHeight="1" thickBot="1" x14ac:dyDescent="0.3">
      <c r="A57" s="41"/>
      <c r="B57" s="972"/>
      <c r="C57" s="973"/>
      <c r="D57" s="595" t="s">
        <v>302</v>
      </c>
      <c r="E57" s="595" t="s">
        <v>303</v>
      </c>
      <c r="F57" s="595" t="s">
        <v>305</v>
      </c>
      <c r="G57" s="924" t="s">
        <v>304</v>
      </c>
      <c r="H57" s="925"/>
      <c r="I57" s="924" t="s">
        <v>501</v>
      </c>
      <c r="J57" s="960"/>
      <c r="K57" s="960"/>
      <c r="L57" s="925"/>
      <c r="M57" s="273" t="s">
        <v>251</v>
      </c>
      <c r="N57" s="967" t="s">
        <v>507</v>
      </c>
      <c r="O57" s="968"/>
      <c r="P57" s="969"/>
      <c r="Q57" s="688" t="s">
        <v>682</v>
      </c>
    </row>
    <row r="58" spans="1:17" ht="120" customHeight="1" thickBot="1" x14ac:dyDescent="0.3">
      <c r="A58" s="41"/>
      <c r="B58" s="628" t="s">
        <v>41</v>
      </c>
      <c r="C58" s="594" t="s">
        <v>508</v>
      </c>
      <c r="D58" s="594" t="s">
        <v>719</v>
      </c>
      <c r="E58" s="594" t="s">
        <v>720</v>
      </c>
      <c r="F58" s="594" t="s">
        <v>672</v>
      </c>
      <c r="G58" s="594" t="s">
        <v>721</v>
      </c>
      <c r="H58" s="594" t="s">
        <v>722</v>
      </c>
      <c r="I58" s="596" t="s">
        <v>509</v>
      </c>
      <c r="J58" s="594" t="s">
        <v>723</v>
      </c>
      <c r="K58" s="596" t="s">
        <v>724</v>
      </c>
      <c r="L58" s="594" t="s">
        <v>301</v>
      </c>
      <c r="M58" s="596" t="s">
        <v>725</v>
      </c>
      <c r="N58" s="596" t="s">
        <v>726</v>
      </c>
      <c r="O58" s="596" t="s">
        <v>727</v>
      </c>
      <c r="P58" s="596" t="s">
        <v>736</v>
      </c>
      <c r="Q58" s="627" t="s">
        <v>165</v>
      </c>
    </row>
    <row r="59" spans="1:17" ht="42" customHeight="1" x14ac:dyDescent="0.25">
      <c r="A59" s="41"/>
      <c r="B59" s="630">
        <v>1</v>
      </c>
      <c r="C59" s="597" t="s">
        <v>85</v>
      </c>
      <c r="D59" s="1115">
        <v>0</v>
      </c>
      <c r="E59" s="1115">
        <v>0</v>
      </c>
      <c r="F59" s="1115">
        <v>0</v>
      </c>
      <c r="G59" s="1115">
        <v>0</v>
      </c>
      <c r="H59" s="1115">
        <v>0</v>
      </c>
      <c r="I59" s="598">
        <f>D59+G59+H59-E59</f>
        <v>0</v>
      </c>
      <c r="J59" s="1115">
        <v>0</v>
      </c>
      <c r="K59" s="598">
        <f>I59-J59</f>
        <v>0</v>
      </c>
      <c r="L59" s="1115">
        <v>0</v>
      </c>
      <c r="M59" s="598">
        <f>IF(-E59+F59&gt;=0,-E59+F59,"Error - Review Col 2 &amp; 3")</f>
        <v>0</v>
      </c>
      <c r="N59" s="561" t="e">
        <f>(J59/((D59+(D59+G59-J59))/2))</f>
        <v>#DIV/0!</v>
      </c>
      <c r="O59" s="561" t="e">
        <f t="shared" ref="O59:O60" si="0">(K59/(((D59+G59-J59)+E59)/2))</f>
        <v>#DIV/0!</v>
      </c>
      <c r="P59" s="561" t="e">
        <f>((J59+K59)/((D59+E59)/2))</f>
        <v>#DIV/0!</v>
      </c>
      <c r="Q59" s="1115">
        <v>0</v>
      </c>
    </row>
    <row r="60" spans="1:17" ht="42" customHeight="1" x14ac:dyDescent="0.25">
      <c r="A60" s="276"/>
      <c r="B60" s="629">
        <v>2</v>
      </c>
      <c r="C60" s="599" t="s">
        <v>515</v>
      </c>
      <c r="D60" s="1116">
        <v>0</v>
      </c>
      <c r="E60" s="1116">
        <v>0</v>
      </c>
      <c r="F60" s="1116">
        <v>0</v>
      </c>
      <c r="G60" s="1116">
        <v>0</v>
      </c>
      <c r="H60" s="1116">
        <v>0</v>
      </c>
      <c r="I60" s="598">
        <f t="shared" ref="I60:I62" si="1">D60+G60+H60-E60</f>
        <v>0</v>
      </c>
      <c r="J60" s="1116">
        <v>0</v>
      </c>
      <c r="K60" s="600">
        <f>I60-J60</f>
        <v>0</v>
      </c>
      <c r="L60" s="1116">
        <v>0</v>
      </c>
      <c r="M60" s="598">
        <f>IF(-E60+F60&gt;=0,-E60+F60,"Error - Review Col 2 &amp; 3")</f>
        <v>0</v>
      </c>
      <c r="N60" s="561" t="e">
        <f t="shared" ref="N60:N63" si="2">(J60/((D60+(D60+G60-J60))/2))</f>
        <v>#DIV/0!</v>
      </c>
      <c r="O60" s="561" t="e">
        <f t="shared" si="0"/>
        <v>#DIV/0!</v>
      </c>
      <c r="P60" s="561" t="e">
        <f t="shared" ref="P60:P63" si="3">((J60+K60)/((D60+E60)/2))</f>
        <v>#DIV/0!</v>
      </c>
      <c r="Q60" s="1116">
        <v>0</v>
      </c>
    </row>
    <row r="61" spans="1:17" ht="42" customHeight="1" x14ac:dyDescent="0.25">
      <c r="A61" s="41"/>
      <c r="B61" s="629">
        <v>3</v>
      </c>
      <c r="C61" s="599" t="s">
        <v>510</v>
      </c>
      <c r="D61" s="1116">
        <v>0</v>
      </c>
      <c r="E61" s="1116">
        <v>0</v>
      </c>
      <c r="F61" s="1116">
        <v>0</v>
      </c>
      <c r="G61" s="1116">
        <v>0</v>
      </c>
      <c r="H61" s="1116">
        <v>0</v>
      </c>
      <c r="I61" s="598">
        <f t="shared" si="1"/>
        <v>0</v>
      </c>
      <c r="J61" s="1116">
        <v>0</v>
      </c>
      <c r="K61" s="600">
        <f>I61-J61</f>
        <v>0</v>
      </c>
      <c r="L61" s="1116">
        <v>0</v>
      </c>
      <c r="M61" s="598">
        <f>IF(-E61+F61&gt;=0,-E61+F61,"Error - Review Col 2 &amp; 3")</f>
        <v>0</v>
      </c>
      <c r="N61" s="561" t="e">
        <f t="shared" si="2"/>
        <v>#DIV/0!</v>
      </c>
      <c r="O61" s="561" t="e">
        <f>(K61/(((D61+G61-J61)+E61)/2))</f>
        <v>#DIV/0!</v>
      </c>
      <c r="P61" s="561" t="e">
        <f t="shared" si="3"/>
        <v>#DIV/0!</v>
      </c>
      <c r="Q61" s="1116">
        <v>0</v>
      </c>
    </row>
    <row r="62" spans="1:17" ht="48" customHeight="1" x14ac:dyDescent="0.25">
      <c r="A62" s="601"/>
      <c r="B62" s="629">
        <v>4</v>
      </c>
      <c r="C62" s="599" t="s">
        <v>523</v>
      </c>
      <c r="D62" s="1116">
        <v>0</v>
      </c>
      <c r="E62" s="1116">
        <v>0</v>
      </c>
      <c r="F62" s="1116">
        <v>0</v>
      </c>
      <c r="G62" s="1116">
        <v>0</v>
      </c>
      <c r="H62" s="1116">
        <v>0</v>
      </c>
      <c r="I62" s="598">
        <f t="shared" si="1"/>
        <v>0</v>
      </c>
      <c r="J62" s="1116">
        <v>0</v>
      </c>
      <c r="K62" s="600">
        <f>I62-J62</f>
        <v>0</v>
      </c>
      <c r="L62" s="1116">
        <v>0</v>
      </c>
      <c r="M62" s="598">
        <f>IF(-E62+F62&gt;=0,-E62+F62,"Error - Review Col 2 &amp; 3")</f>
        <v>0</v>
      </c>
      <c r="N62" s="561" t="e">
        <f t="shared" si="2"/>
        <v>#DIV/0!</v>
      </c>
      <c r="O62" s="561" t="e">
        <f t="shared" ref="O62:O63" si="4">(K62/(((D62+G62-J62)+E62)/2))</f>
        <v>#DIV/0!</v>
      </c>
      <c r="P62" s="561" t="e">
        <f t="shared" si="3"/>
        <v>#DIV/0!</v>
      </c>
      <c r="Q62" s="1116">
        <v>0</v>
      </c>
    </row>
    <row r="63" spans="1:17" ht="42" customHeight="1" thickBot="1" x14ac:dyDescent="0.3">
      <c r="A63" s="41"/>
      <c r="B63" s="602">
        <v>5</v>
      </c>
      <c r="C63" s="603" t="s">
        <v>100</v>
      </c>
      <c r="D63" s="1117">
        <v>0</v>
      </c>
      <c r="E63" s="1117">
        <v>0</v>
      </c>
      <c r="F63" s="1117">
        <v>0</v>
      </c>
      <c r="G63" s="1117">
        <v>0</v>
      </c>
      <c r="H63" s="1117">
        <v>0</v>
      </c>
      <c r="I63" s="598">
        <f>D63+G63+H63-E63</f>
        <v>0</v>
      </c>
      <c r="J63" s="1117">
        <v>0</v>
      </c>
      <c r="K63" s="604">
        <f>I63-J63</f>
        <v>0</v>
      </c>
      <c r="L63" s="1117">
        <v>0</v>
      </c>
      <c r="M63" s="598">
        <f>IF(-E63+F63&gt;=0,-E63+F63,"Error - Review Col 2 &amp; 3")</f>
        <v>0</v>
      </c>
      <c r="N63" s="561" t="e">
        <f t="shared" si="2"/>
        <v>#DIV/0!</v>
      </c>
      <c r="O63" s="563" t="e">
        <f t="shared" si="4"/>
        <v>#DIV/0!</v>
      </c>
      <c r="P63" s="561" t="e">
        <f t="shared" si="3"/>
        <v>#DIV/0!</v>
      </c>
      <c r="Q63" s="1117">
        <v>0</v>
      </c>
    </row>
    <row r="64" spans="1:17" ht="32.25" thickBot="1" x14ac:dyDescent="0.3">
      <c r="A64" s="41"/>
      <c r="B64" s="274"/>
      <c r="C64" s="605" t="s">
        <v>236</v>
      </c>
      <c r="D64" s="606">
        <f t="shared" ref="D64:L64" si="5">SUM(D59:D63)</f>
        <v>0</v>
      </c>
      <c r="E64" s="607">
        <f>SUM(E59:E63)</f>
        <v>0</v>
      </c>
      <c r="F64" s="606">
        <f t="shared" si="5"/>
        <v>0</v>
      </c>
      <c r="G64" s="606">
        <f t="shared" si="5"/>
        <v>0</v>
      </c>
      <c r="H64" s="606">
        <f t="shared" si="5"/>
        <v>0</v>
      </c>
      <c r="I64" s="608">
        <f>SUM(I59:I63)</f>
        <v>0</v>
      </c>
      <c r="J64" s="609">
        <f t="shared" si="5"/>
        <v>0</v>
      </c>
      <c r="K64" s="609">
        <f t="shared" si="5"/>
        <v>0</v>
      </c>
      <c r="L64" s="609">
        <f t="shared" si="5"/>
        <v>0</v>
      </c>
      <c r="M64" s="609">
        <f>SUM(M59:M63)</f>
        <v>0</v>
      </c>
      <c r="N64" s="562" t="e">
        <f>((J59+J60+J61+J62+J63)/((D64+(D59+G59-J59)+(D60+G60-J60)+(D61+G61-J61)+(D62+G62-J62)+(D63+G63-J63))/2))</f>
        <v>#DIV/0!</v>
      </c>
      <c r="O64" s="620" t="e">
        <f>((K59+K60+K61+K62+K63)/(((D59+G59-J59)+(D60+G60-J60)+(D61+G61-J61)+(D62+G62-J62)+(D63+G63-J63)+E64)/2))</f>
        <v>#DIV/0!</v>
      </c>
      <c r="P64" s="562" t="e">
        <f>(J59+K59+J60+K60+J61+K61+J62+K62+J63+K63)/((D64+E64)/2)</f>
        <v>#DIV/0!</v>
      </c>
      <c r="Q64" s="275"/>
    </row>
    <row r="65" spans="1:17" ht="15.75" thickBot="1" x14ac:dyDescent="0.3">
      <c r="A65" s="41"/>
      <c r="B65" s="610"/>
      <c r="C65" s="610"/>
      <c r="D65" s="610"/>
      <c r="E65" s="610"/>
      <c r="F65" s="610"/>
      <c r="G65" s="610"/>
      <c r="H65" s="610"/>
      <c r="I65" s="610"/>
      <c r="J65" s="610"/>
      <c r="K65" s="610"/>
      <c r="L65" s="276"/>
      <c r="M65" s="276"/>
      <c r="N65" s="276"/>
      <c r="O65" s="41"/>
      <c r="P65" s="41"/>
    </row>
    <row r="66" spans="1:17" ht="24.95" customHeight="1" thickBot="1" x14ac:dyDescent="0.3">
      <c r="A66" s="41"/>
      <c r="B66" s="949" t="s">
        <v>252</v>
      </c>
      <c r="C66" s="950"/>
      <c r="D66" s="950"/>
      <c r="E66" s="950"/>
      <c r="F66" s="950"/>
      <c r="G66" s="950"/>
      <c r="H66" s="950"/>
      <c r="I66" s="950"/>
      <c r="J66" s="950"/>
      <c r="K66" s="950"/>
      <c r="L66" s="950"/>
      <c r="M66" s="950"/>
      <c r="N66" s="950"/>
      <c r="O66" s="950"/>
      <c r="P66" s="950"/>
      <c r="Q66" s="951"/>
    </row>
    <row r="67" spans="1:17" ht="50.1" customHeight="1" thickBot="1" x14ac:dyDescent="0.3">
      <c r="A67" s="41"/>
      <c r="B67" s="611" t="s">
        <v>41</v>
      </c>
      <c r="C67" s="926" t="s">
        <v>126</v>
      </c>
      <c r="D67" s="927"/>
      <c r="E67" s="927"/>
      <c r="F67" s="927"/>
      <c r="G67" s="927"/>
      <c r="H67" s="927"/>
      <c r="I67" s="928"/>
      <c r="J67" s="926" t="s">
        <v>729</v>
      </c>
      <c r="K67" s="928"/>
      <c r="L67" s="924" t="s">
        <v>730</v>
      </c>
      <c r="M67" s="925"/>
      <c r="N67" s="924" t="s">
        <v>731</v>
      </c>
      <c r="O67" s="925"/>
      <c r="P67" s="924" t="s">
        <v>732</v>
      </c>
      <c r="Q67" s="925"/>
    </row>
    <row r="68" spans="1:17" ht="24.95" customHeight="1" x14ac:dyDescent="0.25">
      <c r="A68" s="41"/>
      <c r="B68" s="630">
        <v>6</v>
      </c>
      <c r="C68" s="929" t="s">
        <v>85</v>
      </c>
      <c r="D68" s="930"/>
      <c r="E68" s="930"/>
      <c r="F68" s="930"/>
      <c r="G68" s="930"/>
      <c r="H68" s="930"/>
      <c r="I68" s="931"/>
      <c r="J68" s="1118"/>
      <c r="K68" s="1119"/>
      <c r="L68" s="1118"/>
      <c r="M68" s="1119"/>
      <c r="N68" s="1120"/>
      <c r="O68" s="1121"/>
      <c r="P68" s="1120"/>
      <c r="Q68" s="1121"/>
    </row>
    <row r="69" spans="1:17" ht="24.95" customHeight="1" x14ac:dyDescent="0.25">
      <c r="A69" s="276"/>
      <c r="B69" s="629">
        <v>7</v>
      </c>
      <c r="C69" s="932" t="s">
        <v>516</v>
      </c>
      <c r="D69" s="933"/>
      <c r="E69" s="933"/>
      <c r="F69" s="933"/>
      <c r="G69" s="933"/>
      <c r="H69" s="933"/>
      <c r="I69" s="934"/>
      <c r="J69" s="1122"/>
      <c r="K69" s="1123"/>
      <c r="L69" s="1122"/>
      <c r="M69" s="1123"/>
      <c r="N69" s="1124"/>
      <c r="O69" s="1125"/>
      <c r="P69" s="1124"/>
      <c r="Q69" s="1125"/>
    </row>
    <row r="70" spans="1:17" ht="24.95" customHeight="1" x14ac:dyDescent="0.25">
      <c r="A70" s="277"/>
      <c r="B70" s="629">
        <v>8</v>
      </c>
      <c r="C70" s="932" t="s">
        <v>86</v>
      </c>
      <c r="D70" s="933"/>
      <c r="E70" s="933"/>
      <c r="F70" s="933"/>
      <c r="G70" s="933"/>
      <c r="H70" s="933"/>
      <c r="I70" s="934"/>
      <c r="J70" s="1122"/>
      <c r="K70" s="1123"/>
      <c r="L70" s="1122"/>
      <c r="M70" s="1123"/>
      <c r="N70" s="1124"/>
      <c r="O70" s="1125"/>
      <c r="P70" s="1124"/>
      <c r="Q70" s="1125"/>
    </row>
    <row r="71" spans="1:17" ht="24.95" customHeight="1" x14ac:dyDescent="0.25">
      <c r="A71" s="41"/>
      <c r="B71" s="629">
        <v>9</v>
      </c>
      <c r="C71" s="935" t="s">
        <v>127</v>
      </c>
      <c r="D71" s="936"/>
      <c r="E71" s="936"/>
      <c r="F71" s="936"/>
      <c r="G71" s="936"/>
      <c r="H71" s="936"/>
      <c r="I71" s="937"/>
      <c r="J71" s="1122"/>
      <c r="K71" s="1123"/>
      <c r="L71" s="1122"/>
      <c r="M71" s="1123"/>
      <c r="N71" s="1124"/>
      <c r="O71" s="1125"/>
      <c r="P71" s="1124"/>
      <c r="Q71" s="1125"/>
    </row>
    <row r="72" spans="1:17" ht="24.95" customHeight="1" thickBot="1" x14ac:dyDescent="0.3">
      <c r="A72" s="41"/>
      <c r="B72" s="602">
        <v>10</v>
      </c>
      <c r="C72" s="964" t="s">
        <v>100</v>
      </c>
      <c r="D72" s="965"/>
      <c r="E72" s="965"/>
      <c r="F72" s="965"/>
      <c r="G72" s="965"/>
      <c r="H72" s="965"/>
      <c r="I72" s="966"/>
      <c r="J72" s="1126"/>
      <c r="K72" s="1127"/>
      <c r="L72" s="1126"/>
      <c r="M72" s="1127"/>
      <c r="N72" s="1128"/>
      <c r="O72" s="1129"/>
      <c r="P72" s="1128"/>
      <c r="Q72" s="1129"/>
    </row>
    <row r="73" spans="1:17" ht="15.75" thickBot="1" x14ac:dyDescent="0.3">
      <c r="A73" s="41"/>
      <c r="B73" s="612"/>
      <c r="C73" s="613"/>
      <c r="D73" s="291"/>
      <c r="E73" s="292"/>
      <c r="F73" s="292"/>
      <c r="G73" s="292"/>
      <c r="H73" s="292"/>
      <c r="I73" s="292"/>
      <c r="J73" s="614"/>
      <c r="K73" s="614"/>
      <c r="L73" s="614"/>
      <c r="M73" s="41"/>
      <c r="N73" s="41"/>
      <c r="O73" s="41"/>
      <c r="P73" s="41"/>
    </row>
    <row r="74" spans="1:17" ht="24.95" customHeight="1" thickBot="1" x14ac:dyDescent="0.3">
      <c r="A74" s="41"/>
      <c r="B74" s="943" t="s">
        <v>253</v>
      </c>
      <c r="C74" s="944"/>
      <c r="D74" s="944"/>
      <c r="E74" s="944"/>
      <c r="F74" s="944"/>
      <c r="G74" s="944"/>
      <c r="H74" s="944"/>
      <c r="I74" s="944"/>
      <c r="J74" s="944"/>
      <c r="K74" s="944"/>
      <c r="L74" s="944"/>
      <c r="M74" s="944"/>
      <c r="N74" s="944"/>
      <c r="O74" s="944"/>
      <c r="P74" s="944"/>
      <c r="Q74" s="945"/>
    </row>
    <row r="75" spans="1:17" ht="72.75" customHeight="1" thickBot="1" x14ac:dyDescent="0.3">
      <c r="A75" s="41"/>
      <c r="B75" s="615" t="s">
        <v>41</v>
      </c>
      <c r="C75" s="924" t="s">
        <v>733</v>
      </c>
      <c r="D75" s="960"/>
      <c r="E75" s="960"/>
      <c r="F75" s="960"/>
      <c r="G75" s="960"/>
      <c r="H75" s="960"/>
      <c r="I75" s="960"/>
      <c r="J75" s="960"/>
      <c r="K75" s="960"/>
      <c r="L75" s="960"/>
      <c r="M75" s="925"/>
      <c r="N75" s="924" t="s">
        <v>396</v>
      </c>
      <c r="O75" s="925"/>
      <c r="P75" s="924" t="s">
        <v>397</v>
      </c>
      <c r="Q75" s="925"/>
    </row>
    <row r="76" spans="1:17" ht="24.95" customHeight="1" x14ac:dyDescent="0.25">
      <c r="A76" s="41"/>
      <c r="B76" s="616">
        <v>11</v>
      </c>
      <c r="C76" s="961" t="s">
        <v>101</v>
      </c>
      <c r="D76" s="962"/>
      <c r="E76" s="962"/>
      <c r="F76" s="962"/>
      <c r="G76" s="962"/>
      <c r="H76" s="962"/>
      <c r="I76" s="962"/>
      <c r="J76" s="962"/>
      <c r="K76" s="962"/>
      <c r="L76" s="962"/>
      <c r="M76" s="963"/>
      <c r="N76" s="1130">
        <v>0</v>
      </c>
      <c r="O76" s="1131"/>
      <c r="P76" s="1130">
        <v>0</v>
      </c>
      <c r="Q76" s="1131"/>
    </row>
    <row r="77" spans="1:17" ht="24.95" customHeight="1" x14ac:dyDescent="0.25">
      <c r="A77" s="41"/>
      <c r="B77" s="617">
        <v>12</v>
      </c>
      <c r="C77" s="954" t="s">
        <v>102</v>
      </c>
      <c r="D77" s="955"/>
      <c r="E77" s="955"/>
      <c r="F77" s="955"/>
      <c r="G77" s="955"/>
      <c r="H77" s="955"/>
      <c r="I77" s="955"/>
      <c r="J77" s="955"/>
      <c r="K77" s="955"/>
      <c r="L77" s="955"/>
      <c r="M77" s="956"/>
      <c r="N77" s="1132">
        <v>0</v>
      </c>
      <c r="O77" s="1133"/>
      <c r="P77" s="1132">
        <v>0</v>
      </c>
      <c r="Q77" s="1133"/>
    </row>
    <row r="78" spans="1:17" ht="24.95" customHeight="1" thickBot="1" x14ac:dyDescent="0.3">
      <c r="B78" s="618">
        <v>13</v>
      </c>
      <c r="C78" s="957" t="s">
        <v>103</v>
      </c>
      <c r="D78" s="958"/>
      <c r="E78" s="958"/>
      <c r="F78" s="958"/>
      <c r="G78" s="958"/>
      <c r="H78" s="958"/>
      <c r="I78" s="958"/>
      <c r="J78" s="958"/>
      <c r="K78" s="958"/>
      <c r="L78" s="958"/>
      <c r="M78" s="959"/>
      <c r="N78" s="1134">
        <v>0</v>
      </c>
      <c r="O78" s="1135"/>
      <c r="P78" s="1134">
        <v>0</v>
      </c>
      <c r="Q78" s="1135"/>
    </row>
    <row r="79" spans="1:17" ht="24.95" customHeight="1" thickBot="1" x14ac:dyDescent="0.3">
      <c r="B79" s="41"/>
      <c r="C79" s="940" t="s">
        <v>630</v>
      </c>
      <c r="D79" s="941"/>
      <c r="E79" s="941"/>
      <c r="F79" s="941"/>
      <c r="G79" s="941"/>
      <c r="H79" s="941"/>
      <c r="I79" s="941"/>
      <c r="J79" s="941"/>
      <c r="K79" s="941"/>
      <c r="L79" s="941"/>
      <c r="M79" s="942"/>
      <c r="N79" s="938">
        <f>IF(SUM(N76:N78)&lt;&gt;E64,"Does not equal Section 1A, Col 2",SUM(N76:N78))</f>
        <v>0</v>
      </c>
      <c r="O79" s="939"/>
      <c r="P79" s="952">
        <f>IF(SUM(P76:Q78)&lt;&gt;I64,"Does not equal Section 1A, Col 5a",SUM(P76:P78))</f>
        <v>0</v>
      </c>
      <c r="Q79" s="953"/>
    </row>
    <row r="80" spans="1:17" ht="15.75" thickBot="1" x14ac:dyDescent="0.3">
      <c r="B80" s="41"/>
      <c r="C80" s="41"/>
      <c r="D80" s="41"/>
      <c r="E80" s="41"/>
      <c r="F80" s="41"/>
      <c r="G80" s="41"/>
      <c r="H80" s="41"/>
      <c r="I80" s="41"/>
      <c r="J80" s="41"/>
      <c r="K80" s="41"/>
      <c r="L80" s="41"/>
      <c r="M80" s="41"/>
      <c r="N80" s="41"/>
    </row>
    <row r="81" spans="2:17" ht="20.100000000000001" customHeight="1" thickBot="1" x14ac:dyDescent="0.3">
      <c r="B81" s="946" t="s">
        <v>123</v>
      </c>
      <c r="C81" s="947"/>
      <c r="D81" s="947"/>
      <c r="E81" s="947"/>
      <c r="F81" s="947"/>
      <c r="G81" s="947"/>
      <c r="H81" s="947"/>
      <c r="I81" s="947"/>
      <c r="J81" s="947"/>
      <c r="K81" s="947"/>
      <c r="L81" s="947"/>
      <c r="M81" s="947"/>
      <c r="N81" s="947"/>
      <c r="O81" s="947"/>
      <c r="P81" s="947"/>
      <c r="Q81" s="948"/>
    </row>
    <row r="82" spans="2:17" ht="338.25" customHeight="1" thickBot="1" x14ac:dyDescent="0.3">
      <c r="B82" s="1136"/>
      <c r="C82" s="1137"/>
      <c r="D82" s="1137"/>
      <c r="E82" s="1137"/>
      <c r="F82" s="1137"/>
      <c r="G82" s="1137"/>
      <c r="H82" s="1137"/>
      <c r="I82" s="1137"/>
      <c r="J82" s="1137"/>
      <c r="K82" s="1137"/>
      <c r="L82" s="1137"/>
      <c r="M82" s="1137"/>
      <c r="N82" s="1137"/>
      <c r="O82" s="1137"/>
      <c r="P82" s="1137"/>
      <c r="Q82" s="1138"/>
    </row>
    <row r="83" spans="2:17" x14ac:dyDescent="0.25">
      <c r="B83" s="619" t="s">
        <v>734</v>
      </c>
      <c r="C83" s="171"/>
      <c r="D83" s="171"/>
      <c r="E83" s="171"/>
      <c r="F83" s="171"/>
      <c r="G83" s="171"/>
      <c r="H83" s="171"/>
      <c r="I83" s="171"/>
      <c r="J83" s="171"/>
      <c r="K83" s="171"/>
      <c r="L83" s="171"/>
      <c r="M83" s="171"/>
      <c r="N83" s="171"/>
    </row>
  </sheetData>
  <sheetProtection algorithmName="SHA-512" hashValue="aRoKp0qtE30pYwBxT9lbztI/F6pgHoTuqxnpSEZrzyr1ZPBzMcHCaXeLeqyq1hoTenu2E4qYNPfxr11YJ+Ortg==" saltValue="uE+AhCYMLcksHBURZ3dTcQ==" spinCount="100000" sheet="1" objects="1" scenarios="1"/>
  <dataConsolidate/>
  <mergeCells count="130">
    <mergeCell ref="O14:P14"/>
    <mergeCell ref="C15:E15"/>
    <mergeCell ref="F15:L15"/>
    <mergeCell ref="M15:N15"/>
    <mergeCell ref="O15:P15"/>
    <mergeCell ref="B1:Q1"/>
    <mergeCell ref="C3:G3"/>
    <mergeCell ref="P3:Q3"/>
    <mergeCell ref="P4:Q4"/>
    <mergeCell ref="A6:Q6"/>
    <mergeCell ref="A8:Q8"/>
    <mergeCell ref="C19:E19"/>
    <mergeCell ref="G19:N19"/>
    <mergeCell ref="C20:E20"/>
    <mergeCell ref="G20:N20"/>
    <mergeCell ref="C21:E21"/>
    <mergeCell ref="G21:N21"/>
    <mergeCell ref="H9:K9"/>
    <mergeCell ref="C14:E14"/>
    <mergeCell ref="F14:L14"/>
    <mergeCell ref="M14:N14"/>
    <mergeCell ref="C31:N31"/>
    <mergeCell ref="O31:P31"/>
    <mergeCell ref="C32:N32"/>
    <mergeCell ref="O32:P32"/>
    <mergeCell ref="C33:N33"/>
    <mergeCell ref="O33:P33"/>
    <mergeCell ref="C22:E22"/>
    <mergeCell ref="G22:N22"/>
    <mergeCell ref="C26:L26"/>
    <mergeCell ref="O26:P26"/>
    <mergeCell ref="C30:N30"/>
    <mergeCell ref="O30:P30"/>
    <mergeCell ref="C37:N37"/>
    <mergeCell ref="O37:P37"/>
    <mergeCell ref="C38:N38"/>
    <mergeCell ref="O38:P38"/>
    <mergeCell ref="C39:N39"/>
    <mergeCell ref="O39:P39"/>
    <mergeCell ref="C34:N34"/>
    <mergeCell ref="O34:P34"/>
    <mergeCell ref="C35:N35"/>
    <mergeCell ref="O35:P35"/>
    <mergeCell ref="C36:N36"/>
    <mergeCell ref="O36:P36"/>
    <mergeCell ref="C40:N40"/>
    <mergeCell ref="O40:P40"/>
    <mergeCell ref="C41:N41"/>
    <mergeCell ref="O41:P41"/>
    <mergeCell ref="C42:N42"/>
    <mergeCell ref="O42:P42"/>
    <mergeCell ref="C46:H46"/>
    <mergeCell ref="K46:P46"/>
    <mergeCell ref="C47:D47"/>
    <mergeCell ref="E47:H47"/>
    <mergeCell ref="K47:L47"/>
    <mergeCell ref="M47:P47"/>
    <mergeCell ref="C48:D48"/>
    <mergeCell ref="E48:H48"/>
    <mergeCell ref="K48:L48"/>
    <mergeCell ref="M48:P48"/>
    <mergeCell ref="C49:D49"/>
    <mergeCell ref="E49:H49"/>
    <mergeCell ref="I57:L57"/>
    <mergeCell ref="N57:P57"/>
    <mergeCell ref="B66:Q66"/>
    <mergeCell ref="K49:L49"/>
    <mergeCell ref="M49:P49"/>
    <mergeCell ref="C50:D50"/>
    <mergeCell ref="E50:H50"/>
    <mergeCell ref="K50:L50"/>
    <mergeCell ref="M50:P50"/>
    <mergeCell ref="C51:D51"/>
    <mergeCell ref="E51:H51"/>
    <mergeCell ref="K51:L51"/>
    <mergeCell ref="M51:P51"/>
    <mergeCell ref="C67:I67"/>
    <mergeCell ref="J67:K67"/>
    <mergeCell ref="L67:M67"/>
    <mergeCell ref="N67:O67"/>
    <mergeCell ref="P67:Q67"/>
    <mergeCell ref="B55:Q55"/>
    <mergeCell ref="B56:C57"/>
    <mergeCell ref="G56:H56"/>
    <mergeCell ref="I56:L56"/>
    <mergeCell ref="N56:P56"/>
    <mergeCell ref="G57:H57"/>
    <mergeCell ref="C68:I68"/>
    <mergeCell ref="J68:K68"/>
    <mergeCell ref="L68:M68"/>
    <mergeCell ref="N68:O68"/>
    <mergeCell ref="P68:Q68"/>
    <mergeCell ref="C69:I69"/>
    <mergeCell ref="J69:K69"/>
    <mergeCell ref="L69:M69"/>
    <mergeCell ref="N69:O69"/>
    <mergeCell ref="P69:Q69"/>
    <mergeCell ref="C70:I70"/>
    <mergeCell ref="J70:K70"/>
    <mergeCell ref="L70:M70"/>
    <mergeCell ref="N70:O70"/>
    <mergeCell ref="P70:Q70"/>
    <mergeCell ref="C71:I71"/>
    <mergeCell ref="J71:K71"/>
    <mergeCell ref="L71:M71"/>
    <mergeCell ref="N71:O71"/>
    <mergeCell ref="P71:Q71"/>
    <mergeCell ref="C75:M75"/>
    <mergeCell ref="N75:O75"/>
    <mergeCell ref="P75:Q75"/>
    <mergeCell ref="C76:M76"/>
    <mergeCell ref="N76:O76"/>
    <mergeCell ref="P76:Q76"/>
    <mergeCell ref="C72:I72"/>
    <mergeCell ref="J72:K72"/>
    <mergeCell ref="L72:M72"/>
    <mergeCell ref="N72:O72"/>
    <mergeCell ref="P72:Q72"/>
    <mergeCell ref="B74:Q74"/>
    <mergeCell ref="C79:M79"/>
    <mergeCell ref="N79:O79"/>
    <mergeCell ref="P79:Q79"/>
    <mergeCell ref="B81:Q81"/>
    <mergeCell ref="B82:Q82"/>
    <mergeCell ref="C77:M77"/>
    <mergeCell ref="N77:O77"/>
    <mergeCell ref="P77:Q77"/>
    <mergeCell ref="C78:M78"/>
    <mergeCell ref="N78:O78"/>
    <mergeCell ref="P78:Q78"/>
  </mergeCells>
  <dataValidations count="4">
    <dataValidation type="decimal" allowBlank="1" showInputMessage="1" showErrorMessage="1" error="Hourly wage entered must be $16.28 or greater" sqref="J68:Q72" xr:uid="{581E462D-CD44-4BD1-8491-D0491D80E982}">
      <formula1>16.28</formula1>
      <formula2>100000</formula2>
    </dataValidation>
    <dataValidation type="whole" allowBlank="1" showInputMessage="1" showErrorMessage="1" sqref="J59:J63 D59:H63" xr:uid="{44D86332-CFDB-424E-B86B-9A74D6CACA5F}">
      <formula1>0</formula1>
      <formula2>10000</formula2>
    </dataValidation>
    <dataValidation type="whole" allowBlank="1" showInputMessage="1" showErrorMessage="1" sqref="L59:L63 Q59:Q63 N76:Q78" xr:uid="{5C72489D-3F9E-418B-A7C8-B676101A3B97}">
      <formula1>0</formula1>
      <formula2>100000</formula2>
    </dataValidation>
    <dataValidation type="list" allowBlank="1" showInputMessage="1" showErrorMessage="1" sqref="O31:P42" xr:uid="{3ACC9939-3A4E-475C-B3CD-977A6DEADEA7}">
      <formula1>"Yes, No"</formula1>
    </dataValidation>
  </dataValidations>
  <hyperlinks>
    <hyperlink ref="H9" r:id="rId1" xr:uid="{6A8DA945-DC0D-44CB-A11E-C0FCF92ABDD7}"/>
  </hyperlinks>
  <printOptions horizontalCentered="1" verticalCentered="1"/>
  <pageMargins left="0.25" right="0.25" top="0.25" bottom="0.25" header="0.3" footer="0.3"/>
  <pageSetup scale="41" orientation="landscape" r:id="rId2"/>
  <rowBreaks count="1" manualBreakCount="1">
    <brk id="52" max="16383" man="1"/>
  </rowBreaks>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489014A-CDF8-4580-B749-3744B5329B83}">
          <x14:formula1>
            <xm:f>Lists!$P$2:$P$41</xm:f>
          </x14:formula1>
          <xm:sqref>O15:P15</xm:sqref>
        </x14:dataValidation>
        <x14:dataValidation type="list" allowBlank="1" showInputMessage="1" showErrorMessage="1" xr:uid="{84AF837E-DD77-4D0C-BA6A-7E099915EAFE}">
          <x14:formula1>
            <xm:f>Lists!$L$2:$L$5</xm:f>
          </x14:formula1>
          <xm:sqref>C15:E15</xm:sqref>
        </x14:dataValidation>
        <x14:dataValidation type="list" allowBlank="1" showInputMessage="1" showErrorMessage="1" xr:uid="{2D04A812-C3C0-4123-8110-983327CB5745}">
          <x14:formula1>
            <xm:f>Lists!$S$2:$S$6</xm:f>
          </x14:formula1>
          <xm:sqref>E47:E51 M47:M51</xm:sqref>
        </x14:dataValidation>
        <x14:dataValidation type="list" allowBlank="1" showInputMessage="1" showErrorMessage="1" xr:uid="{3305191F-0568-4503-B7ED-8BA86522DC25}">
          <x14:formula1>
            <xm:f>Lists!$A$2:$A$154</xm:f>
          </x14:formula1>
          <xm:sqref>F15:L15</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5"/>
  <dimension ref="A1:Q45"/>
  <sheetViews>
    <sheetView showGridLines="0" showRowColHeaders="0" workbookViewId="0">
      <selection activeCell="D11" sqref="D11"/>
    </sheetView>
  </sheetViews>
  <sheetFormatPr defaultRowHeight="12.75" x14ac:dyDescent="0.2"/>
  <cols>
    <col min="1" max="1" width="1.83203125" style="39" customWidth="1"/>
    <col min="2" max="2" width="5.33203125" style="39" customWidth="1"/>
    <col min="3" max="3" width="40.33203125" style="39" bestFit="1" customWidth="1"/>
    <col min="4" max="4" width="21.5" style="39" customWidth="1"/>
    <col min="5" max="5" width="15.83203125" style="39" customWidth="1"/>
    <col min="6" max="11" width="16.83203125" style="39" customWidth="1"/>
    <col min="12" max="12" width="1.83203125" style="39" customWidth="1"/>
    <col min="13" max="256" width="9.1640625" style="39"/>
    <col min="257" max="257" width="4.5" style="39" customWidth="1"/>
    <col min="258" max="258" width="8.5" style="39" customWidth="1"/>
    <col min="259" max="259" width="44.33203125" style="39" customWidth="1"/>
    <col min="260" max="260" width="31.5" style="39" customWidth="1"/>
    <col min="261" max="262" width="27" style="39" customWidth="1"/>
    <col min="263" max="263" width="22.6640625" style="39" customWidth="1"/>
    <col min="264" max="264" width="21.1640625" style="39" customWidth="1"/>
    <col min="265" max="265" width="21" style="39" customWidth="1"/>
    <col min="266" max="266" width="25.33203125" style="39" customWidth="1"/>
    <col min="267" max="267" width="19.6640625" style="39" customWidth="1"/>
    <col min="268" max="268" width="20.6640625" style="39" customWidth="1"/>
    <col min="269" max="512" width="9.1640625" style="39"/>
    <col min="513" max="513" width="4.5" style="39" customWidth="1"/>
    <col min="514" max="514" width="8.5" style="39" customWidth="1"/>
    <col min="515" max="515" width="44.33203125" style="39" customWidth="1"/>
    <col min="516" max="516" width="31.5" style="39" customWidth="1"/>
    <col min="517" max="518" width="27" style="39" customWidth="1"/>
    <col min="519" max="519" width="22.6640625" style="39" customWidth="1"/>
    <col min="520" max="520" width="21.1640625" style="39" customWidth="1"/>
    <col min="521" max="521" width="21" style="39" customWidth="1"/>
    <col min="522" max="522" width="25.33203125" style="39" customWidth="1"/>
    <col min="523" max="523" width="19.6640625" style="39" customWidth="1"/>
    <col min="524" max="524" width="20.6640625" style="39" customWidth="1"/>
    <col min="525" max="768" width="9.1640625" style="39"/>
    <col min="769" max="769" width="4.5" style="39" customWidth="1"/>
    <col min="770" max="770" width="8.5" style="39" customWidth="1"/>
    <col min="771" max="771" width="44.33203125" style="39" customWidth="1"/>
    <col min="772" max="772" width="31.5" style="39" customWidth="1"/>
    <col min="773" max="774" width="27" style="39" customWidth="1"/>
    <col min="775" max="775" width="22.6640625" style="39" customWidth="1"/>
    <col min="776" max="776" width="21.1640625" style="39" customWidth="1"/>
    <col min="777" max="777" width="21" style="39" customWidth="1"/>
    <col min="778" max="778" width="25.33203125" style="39" customWidth="1"/>
    <col min="779" max="779" width="19.6640625" style="39" customWidth="1"/>
    <col min="780" max="780" width="20.6640625" style="39" customWidth="1"/>
    <col min="781" max="1024" width="9.1640625" style="39"/>
    <col min="1025" max="1025" width="4.5" style="39" customWidth="1"/>
    <col min="1026" max="1026" width="8.5" style="39" customWidth="1"/>
    <col min="1027" max="1027" width="44.33203125" style="39" customWidth="1"/>
    <col min="1028" max="1028" width="31.5" style="39" customWidth="1"/>
    <col min="1029" max="1030" width="27" style="39" customWidth="1"/>
    <col min="1031" max="1031" width="22.6640625" style="39" customWidth="1"/>
    <col min="1032" max="1032" width="21.1640625" style="39" customWidth="1"/>
    <col min="1033" max="1033" width="21" style="39" customWidth="1"/>
    <col min="1034" max="1034" width="25.33203125" style="39" customWidth="1"/>
    <col min="1035" max="1035" width="19.6640625" style="39" customWidth="1"/>
    <col min="1036" max="1036" width="20.6640625" style="39" customWidth="1"/>
    <col min="1037" max="1280" width="9.1640625" style="39"/>
    <col min="1281" max="1281" width="4.5" style="39" customWidth="1"/>
    <col min="1282" max="1282" width="8.5" style="39" customWidth="1"/>
    <col min="1283" max="1283" width="44.33203125" style="39" customWidth="1"/>
    <col min="1284" max="1284" width="31.5" style="39" customWidth="1"/>
    <col min="1285" max="1286" width="27" style="39" customWidth="1"/>
    <col min="1287" max="1287" width="22.6640625" style="39" customWidth="1"/>
    <col min="1288" max="1288" width="21.1640625" style="39" customWidth="1"/>
    <col min="1289" max="1289" width="21" style="39" customWidth="1"/>
    <col min="1290" max="1290" width="25.33203125" style="39" customWidth="1"/>
    <col min="1291" max="1291" width="19.6640625" style="39" customWidth="1"/>
    <col min="1292" max="1292" width="20.6640625" style="39" customWidth="1"/>
    <col min="1293" max="1536" width="9.1640625" style="39"/>
    <col min="1537" max="1537" width="4.5" style="39" customWidth="1"/>
    <col min="1538" max="1538" width="8.5" style="39" customWidth="1"/>
    <col min="1539" max="1539" width="44.33203125" style="39" customWidth="1"/>
    <col min="1540" max="1540" width="31.5" style="39" customWidth="1"/>
    <col min="1541" max="1542" width="27" style="39" customWidth="1"/>
    <col min="1543" max="1543" width="22.6640625" style="39" customWidth="1"/>
    <col min="1544" max="1544" width="21.1640625" style="39" customWidth="1"/>
    <col min="1545" max="1545" width="21" style="39" customWidth="1"/>
    <col min="1546" max="1546" width="25.33203125" style="39" customWidth="1"/>
    <col min="1547" max="1547" width="19.6640625" style="39" customWidth="1"/>
    <col min="1548" max="1548" width="20.6640625" style="39" customWidth="1"/>
    <col min="1549" max="1792" width="9.1640625" style="39"/>
    <col min="1793" max="1793" width="4.5" style="39" customWidth="1"/>
    <col min="1794" max="1794" width="8.5" style="39" customWidth="1"/>
    <col min="1795" max="1795" width="44.33203125" style="39" customWidth="1"/>
    <col min="1796" max="1796" width="31.5" style="39" customWidth="1"/>
    <col min="1797" max="1798" width="27" style="39" customWidth="1"/>
    <col min="1799" max="1799" width="22.6640625" style="39" customWidth="1"/>
    <col min="1800" max="1800" width="21.1640625" style="39" customWidth="1"/>
    <col min="1801" max="1801" width="21" style="39" customWidth="1"/>
    <col min="1802" max="1802" width="25.33203125" style="39" customWidth="1"/>
    <col min="1803" max="1803" width="19.6640625" style="39" customWidth="1"/>
    <col min="1804" max="1804" width="20.6640625" style="39" customWidth="1"/>
    <col min="1805" max="2048" width="9.1640625" style="39"/>
    <col min="2049" max="2049" width="4.5" style="39" customWidth="1"/>
    <col min="2050" max="2050" width="8.5" style="39" customWidth="1"/>
    <col min="2051" max="2051" width="44.33203125" style="39" customWidth="1"/>
    <col min="2052" max="2052" width="31.5" style="39" customWidth="1"/>
    <col min="2053" max="2054" width="27" style="39" customWidth="1"/>
    <col min="2055" max="2055" width="22.6640625" style="39" customWidth="1"/>
    <col min="2056" max="2056" width="21.1640625" style="39" customWidth="1"/>
    <col min="2057" max="2057" width="21" style="39" customWidth="1"/>
    <col min="2058" max="2058" width="25.33203125" style="39" customWidth="1"/>
    <col min="2059" max="2059" width="19.6640625" style="39" customWidth="1"/>
    <col min="2060" max="2060" width="20.6640625" style="39" customWidth="1"/>
    <col min="2061" max="2304" width="9.1640625" style="39"/>
    <col min="2305" max="2305" width="4.5" style="39" customWidth="1"/>
    <col min="2306" max="2306" width="8.5" style="39" customWidth="1"/>
    <col min="2307" max="2307" width="44.33203125" style="39" customWidth="1"/>
    <col min="2308" max="2308" width="31.5" style="39" customWidth="1"/>
    <col min="2309" max="2310" width="27" style="39" customWidth="1"/>
    <col min="2311" max="2311" width="22.6640625" style="39" customWidth="1"/>
    <col min="2312" max="2312" width="21.1640625" style="39" customWidth="1"/>
    <col min="2313" max="2313" width="21" style="39" customWidth="1"/>
    <col min="2314" max="2314" width="25.33203125" style="39" customWidth="1"/>
    <col min="2315" max="2315" width="19.6640625" style="39" customWidth="1"/>
    <col min="2316" max="2316" width="20.6640625" style="39" customWidth="1"/>
    <col min="2317" max="2560" width="9.1640625" style="39"/>
    <col min="2561" max="2561" width="4.5" style="39" customWidth="1"/>
    <col min="2562" max="2562" width="8.5" style="39" customWidth="1"/>
    <col min="2563" max="2563" width="44.33203125" style="39" customWidth="1"/>
    <col min="2564" max="2564" width="31.5" style="39" customWidth="1"/>
    <col min="2565" max="2566" width="27" style="39" customWidth="1"/>
    <col min="2567" max="2567" width="22.6640625" style="39" customWidth="1"/>
    <col min="2568" max="2568" width="21.1640625" style="39" customWidth="1"/>
    <col min="2569" max="2569" width="21" style="39" customWidth="1"/>
    <col min="2570" max="2570" width="25.33203125" style="39" customWidth="1"/>
    <col min="2571" max="2571" width="19.6640625" style="39" customWidth="1"/>
    <col min="2572" max="2572" width="20.6640625" style="39" customWidth="1"/>
    <col min="2573" max="2816" width="9.1640625" style="39"/>
    <col min="2817" max="2817" width="4.5" style="39" customWidth="1"/>
    <col min="2818" max="2818" width="8.5" style="39" customWidth="1"/>
    <col min="2819" max="2819" width="44.33203125" style="39" customWidth="1"/>
    <col min="2820" max="2820" width="31.5" style="39" customWidth="1"/>
    <col min="2821" max="2822" width="27" style="39" customWidth="1"/>
    <col min="2823" max="2823" width="22.6640625" style="39" customWidth="1"/>
    <col min="2824" max="2824" width="21.1640625" style="39" customWidth="1"/>
    <col min="2825" max="2825" width="21" style="39" customWidth="1"/>
    <col min="2826" max="2826" width="25.33203125" style="39" customWidth="1"/>
    <col min="2827" max="2827" width="19.6640625" style="39" customWidth="1"/>
    <col min="2828" max="2828" width="20.6640625" style="39" customWidth="1"/>
    <col min="2829" max="3072" width="9.1640625" style="39"/>
    <col min="3073" max="3073" width="4.5" style="39" customWidth="1"/>
    <col min="3074" max="3074" width="8.5" style="39" customWidth="1"/>
    <col min="3075" max="3075" width="44.33203125" style="39" customWidth="1"/>
    <col min="3076" max="3076" width="31.5" style="39" customWidth="1"/>
    <col min="3077" max="3078" width="27" style="39" customWidth="1"/>
    <col min="3079" max="3079" width="22.6640625" style="39" customWidth="1"/>
    <col min="3080" max="3080" width="21.1640625" style="39" customWidth="1"/>
    <col min="3081" max="3081" width="21" style="39" customWidth="1"/>
    <col min="3082" max="3082" width="25.33203125" style="39" customWidth="1"/>
    <col min="3083" max="3083" width="19.6640625" style="39" customWidth="1"/>
    <col min="3084" max="3084" width="20.6640625" style="39" customWidth="1"/>
    <col min="3085" max="3328" width="9.1640625" style="39"/>
    <col min="3329" max="3329" width="4.5" style="39" customWidth="1"/>
    <col min="3330" max="3330" width="8.5" style="39" customWidth="1"/>
    <col min="3331" max="3331" width="44.33203125" style="39" customWidth="1"/>
    <col min="3332" max="3332" width="31.5" style="39" customWidth="1"/>
    <col min="3333" max="3334" width="27" style="39" customWidth="1"/>
    <col min="3335" max="3335" width="22.6640625" style="39" customWidth="1"/>
    <col min="3336" max="3336" width="21.1640625" style="39" customWidth="1"/>
    <col min="3337" max="3337" width="21" style="39" customWidth="1"/>
    <col min="3338" max="3338" width="25.33203125" style="39" customWidth="1"/>
    <col min="3339" max="3339" width="19.6640625" style="39" customWidth="1"/>
    <col min="3340" max="3340" width="20.6640625" style="39" customWidth="1"/>
    <col min="3341" max="3584" width="9.1640625" style="39"/>
    <col min="3585" max="3585" width="4.5" style="39" customWidth="1"/>
    <col min="3586" max="3586" width="8.5" style="39" customWidth="1"/>
    <col min="3587" max="3587" width="44.33203125" style="39" customWidth="1"/>
    <col min="3588" max="3588" width="31.5" style="39" customWidth="1"/>
    <col min="3589" max="3590" width="27" style="39" customWidth="1"/>
    <col min="3591" max="3591" width="22.6640625" style="39" customWidth="1"/>
    <col min="3592" max="3592" width="21.1640625" style="39" customWidth="1"/>
    <col min="3593" max="3593" width="21" style="39" customWidth="1"/>
    <col min="3594" max="3594" width="25.33203125" style="39" customWidth="1"/>
    <col min="3595" max="3595" width="19.6640625" style="39" customWidth="1"/>
    <col min="3596" max="3596" width="20.6640625" style="39" customWidth="1"/>
    <col min="3597" max="3840" width="9.1640625" style="39"/>
    <col min="3841" max="3841" width="4.5" style="39" customWidth="1"/>
    <col min="3842" max="3842" width="8.5" style="39" customWidth="1"/>
    <col min="3843" max="3843" width="44.33203125" style="39" customWidth="1"/>
    <col min="3844" max="3844" width="31.5" style="39" customWidth="1"/>
    <col min="3845" max="3846" width="27" style="39" customWidth="1"/>
    <col min="3847" max="3847" width="22.6640625" style="39" customWidth="1"/>
    <col min="3848" max="3848" width="21.1640625" style="39" customWidth="1"/>
    <col min="3849" max="3849" width="21" style="39" customWidth="1"/>
    <col min="3850" max="3850" width="25.33203125" style="39" customWidth="1"/>
    <col min="3851" max="3851" width="19.6640625" style="39" customWidth="1"/>
    <col min="3852" max="3852" width="20.6640625" style="39" customWidth="1"/>
    <col min="3853" max="4096" width="9.1640625" style="39"/>
    <col min="4097" max="4097" width="4.5" style="39" customWidth="1"/>
    <col min="4098" max="4098" width="8.5" style="39" customWidth="1"/>
    <col min="4099" max="4099" width="44.33203125" style="39" customWidth="1"/>
    <col min="4100" max="4100" width="31.5" style="39" customWidth="1"/>
    <col min="4101" max="4102" width="27" style="39" customWidth="1"/>
    <col min="4103" max="4103" width="22.6640625" style="39" customWidth="1"/>
    <col min="4104" max="4104" width="21.1640625" style="39" customWidth="1"/>
    <col min="4105" max="4105" width="21" style="39" customWidth="1"/>
    <col min="4106" max="4106" width="25.33203125" style="39" customWidth="1"/>
    <col min="4107" max="4107" width="19.6640625" style="39" customWidth="1"/>
    <col min="4108" max="4108" width="20.6640625" style="39" customWidth="1"/>
    <col min="4109" max="4352" width="9.1640625" style="39"/>
    <col min="4353" max="4353" width="4.5" style="39" customWidth="1"/>
    <col min="4354" max="4354" width="8.5" style="39" customWidth="1"/>
    <col min="4355" max="4355" width="44.33203125" style="39" customWidth="1"/>
    <col min="4356" max="4356" width="31.5" style="39" customWidth="1"/>
    <col min="4357" max="4358" width="27" style="39" customWidth="1"/>
    <col min="4359" max="4359" width="22.6640625" style="39" customWidth="1"/>
    <col min="4360" max="4360" width="21.1640625" style="39" customWidth="1"/>
    <col min="4361" max="4361" width="21" style="39" customWidth="1"/>
    <col min="4362" max="4362" width="25.33203125" style="39" customWidth="1"/>
    <col min="4363" max="4363" width="19.6640625" style="39" customWidth="1"/>
    <col min="4364" max="4364" width="20.6640625" style="39" customWidth="1"/>
    <col min="4365" max="4608" width="9.1640625" style="39"/>
    <col min="4609" max="4609" width="4.5" style="39" customWidth="1"/>
    <col min="4610" max="4610" width="8.5" style="39" customWidth="1"/>
    <col min="4611" max="4611" width="44.33203125" style="39" customWidth="1"/>
    <col min="4612" max="4612" width="31.5" style="39" customWidth="1"/>
    <col min="4613" max="4614" width="27" style="39" customWidth="1"/>
    <col min="4615" max="4615" width="22.6640625" style="39" customWidth="1"/>
    <col min="4616" max="4616" width="21.1640625" style="39" customWidth="1"/>
    <col min="4617" max="4617" width="21" style="39" customWidth="1"/>
    <col min="4618" max="4618" width="25.33203125" style="39" customWidth="1"/>
    <col min="4619" max="4619" width="19.6640625" style="39" customWidth="1"/>
    <col min="4620" max="4620" width="20.6640625" style="39" customWidth="1"/>
    <col min="4621" max="4864" width="9.1640625" style="39"/>
    <col min="4865" max="4865" width="4.5" style="39" customWidth="1"/>
    <col min="4866" max="4866" width="8.5" style="39" customWidth="1"/>
    <col min="4867" max="4867" width="44.33203125" style="39" customWidth="1"/>
    <col min="4868" max="4868" width="31.5" style="39" customWidth="1"/>
    <col min="4869" max="4870" width="27" style="39" customWidth="1"/>
    <col min="4871" max="4871" width="22.6640625" style="39" customWidth="1"/>
    <col min="4872" max="4872" width="21.1640625" style="39" customWidth="1"/>
    <col min="4873" max="4873" width="21" style="39" customWidth="1"/>
    <col min="4874" max="4874" width="25.33203125" style="39" customWidth="1"/>
    <col min="4875" max="4875" width="19.6640625" style="39" customWidth="1"/>
    <col min="4876" max="4876" width="20.6640625" style="39" customWidth="1"/>
    <col min="4877" max="5120" width="9.1640625" style="39"/>
    <col min="5121" max="5121" width="4.5" style="39" customWidth="1"/>
    <col min="5122" max="5122" width="8.5" style="39" customWidth="1"/>
    <col min="5123" max="5123" width="44.33203125" style="39" customWidth="1"/>
    <col min="5124" max="5124" width="31.5" style="39" customWidth="1"/>
    <col min="5125" max="5126" width="27" style="39" customWidth="1"/>
    <col min="5127" max="5127" width="22.6640625" style="39" customWidth="1"/>
    <col min="5128" max="5128" width="21.1640625" style="39" customWidth="1"/>
    <col min="5129" max="5129" width="21" style="39" customWidth="1"/>
    <col min="5130" max="5130" width="25.33203125" style="39" customWidth="1"/>
    <col min="5131" max="5131" width="19.6640625" style="39" customWidth="1"/>
    <col min="5132" max="5132" width="20.6640625" style="39" customWidth="1"/>
    <col min="5133" max="5376" width="9.1640625" style="39"/>
    <col min="5377" max="5377" width="4.5" style="39" customWidth="1"/>
    <col min="5378" max="5378" width="8.5" style="39" customWidth="1"/>
    <col min="5379" max="5379" width="44.33203125" style="39" customWidth="1"/>
    <col min="5380" max="5380" width="31.5" style="39" customWidth="1"/>
    <col min="5381" max="5382" width="27" style="39" customWidth="1"/>
    <col min="5383" max="5383" width="22.6640625" style="39" customWidth="1"/>
    <col min="5384" max="5384" width="21.1640625" style="39" customWidth="1"/>
    <col min="5385" max="5385" width="21" style="39" customWidth="1"/>
    <col min="5386" max="5386" width="25.33203125" style="39" customWidth="1"/>
    <col min="5387" max="5387" width="19.6640625" style="39" customWidth="1"/>
    <col min="5388" max="5388" width="20.6640625" style="39" customWidth="1"/>
    <col min="5389" max="5632" width="9.1640625" style="39"/>
    <col min="5633" max="5633" width="4.5" style="39" customWidth="1"/>
    <col min="5634" max="5634" width="8.5" style="39" customWidth="1"/>
    <col min="5635" max="5635" width="44.33203125" style="39" customWidth="1"/>
    <col min="5636" max="5636" width="31.5" style="39" customWidth="1"/>
    <col min="5637" max="5638" width="27" style="39" customWidth="1"/>
    <col min="5639" max="5639" width="22.6640625" style="39" customWidth="1"/>
    <col min="5640" max="5640" width="21.1640625" style="39" customWidth="1"/>
    <col min="5641" max="5641" width="21" style="39" customWidth="1"/>
    <col min="5642" max="5642" width="25.33203125" style="39" customWidth="1"/>
    <col min="5643" max="5643" width="19.6640625" style="39" customWidth="1"/>
    <col min="5644" max="5644" width="20.6640625" style="39" customWidth="1"/>
    <col min="5645" max="5888" width="9.1640625" style="39"/>
    <col min="5889" max="5889" width="4.5" style="39" customWidth="1"/>
    <col min="5890" max="5890" width="8.5" style="39" customWidth="1"/>
    <col min="5891" max="5891" width="44.33203125" style="39" customWidth="1"/>
    <col min="5892" max="5892" width="31.5" style="39" customWidth="1"/>
    <col min="5893" max="5894" width="27" style="39" customWidth="1"/>
    <col min="5895" max="5895" width="22.6640625" style="39" customWidth="1"/>
    <col min="5896" max="5896" width="21.1640625" style="39" customWidth="1"/>
    <col min="5897" max="5897" width="21" style="39" customWidth="1"/>
    <col min="5898" max="5898" width="25.33203125" style="39" customWidth="1"/>
    <col min="5899" max="5899" width="19.6640625" style="39" customWidth="1"/>
    <col min="5900" max="5900" width="20.6640625" style="39" customWidth="1"/>
    <col min="5901" max="6144" width="9.1640625" style="39"/>
    <col min="6145" max="6145" width="4.5" style="39" customWidth="1"/>
    <col min="6146" max="6146" width="8.5" style="39" customWidth="1"/>
    <col min="6147" max="6147" width="44.33203125" style="39" customWidth="1"/>
    <col min="6148" max="6148" width="31.5" style="39" customWidth="1"/>
    <col min="6149" max="6150" width="27" style="39" customWidth="1"/>
    <col min="6151" max="6151" width="22.6640625" style="39" customWidth="1"/>
    <col min="6152" max="6152" width="21.1640625" style="39" customWidth="1"/>
    <col min="6153" max="6153" width="21" style="39" customWidth="1"/>
    <col min="6154" max="6154" width="25.33203125" style="39" customWidth="1"/>
    <col min="6155" max="6155" width="19.6640625" style="39" customWidth="1"/>
    <col min="6156" max="6156" width="20.6640625" style="39" customWidth="1"/>
    <col min="6157" max="6400" width="9.1640625" style="39"/>
    <col min="6401" max="6401" width="4.5" style="39" customWidth="1"/>
    <col min="6402" max="6402" width="8.5" style="39" customWidth="1"/>
    <col min="6403" max="6403" width="44.33203125" style="39" customWidth="1"/>
    <col min="6404" max="6404" width="31.5" style="39" customWidth="1"/>
    <col min="6405" max="6406" width="27" style="39" customWidth="1"/>
    <col min="6407" max="6407" width="22.6640625" style="39" customWidth="1"/>
    <col min="6408" max="6408" width="21.1640625" style="39" customWidth="1"/>
    <col min="6409" max="6409" width="21" style="39" customWidth="1"/>
    <col min="6410" max="6410" width="25.33203125" style="39" customWidth="1"/>
    <col min="6411" max="6411" width="19.6640625" style="39" customWidth="1"/>
    <col min="6412" max="6412" width="20.6640625" style="39" customWidth="1"/>
    <col min="6413" max="6656" width="9.1640625" style="39"/>
    <col min="6657" max="6657" width="4.5" style="39" customWidth="1"/>
    <col min="6658" max="6658" width="8.5" style="39" customWidth="1"/>
    <col min="6659" max="6659" width="44.33203125" style="39" customWidth="1"/>
    <col min="6660" max="6660" width="31.5" style="39" customWidth="1"/>
    <col min="6661" max="6662" width="27" style="39" customWidth="1"/>
    <col min="6663" max="6663" width="22.6640625" style="39" customWidth="1"/>
    <col min="6664" max="6664" width="21.1640625" style="39" customWidth="1"/>
    <col min="6665" max="6665" width="21" style="39" customWidth="1"/>
    <col min="6666" max="6666" width="25.33203125" style="39" customWidth="1"/>
    <col min="6667" max="6667" width="19.6640625" style="39" customWidth="1"/>
    <col min="6668" max="6668" width="20.6640625" style="39" customWidth="1"/>
    <col min="6669" max="6912" width="9.1640625" style="39"/>
    <col min="6913" max="6913" width="4.5" style="39" customWidth="1"/>
    <col min="6914" max="6914" width="8.5" style="39" customWidth="1"/>
    <col min="6915" max="6915" width="44.33203125" style="39" customWidth="1"/>
    <col min="6916" max="6916" width="31.5" style="39" customWidth="1"/>
    <col min="6917" max="6918" width="27" style="39" customWidth="1"/>
    <col min="6919" max="6919" width="22.6640625" style="39" customWidth="1"/>
    <col min="6920" max="6920" width="21.1640625" style="39" customWidth="1"/>
    <col min="6921" max="6921" width="21" style="39" customWidth="1"/>
    <col min="6922" max="6922" width="25.33203125" style="39" customWidth="1"/>
    <col min="6923" max="6923" width="19.6640625" style="39" customWidth="1"/>
    <col min="6924" max="6924" width="20.6640625" style="39" customWidth="1"/>
    <col min="6925" max="7168" width="9.1640625" style="39"/>
    <col min="7169" max="7169" width="4.5" style="39" customWidth="1"/>
    <col min="7170" max="7170" width="8.5" style="39" customWidth="1"/>
    <col min="7171" max="7171" width="44.33203125" style="39" customWidth="1"/>
    <col min="7172" max="7172" width="31.5" style="39" customWidth="1"/>
    <col min="7173" max="7174" width="27" style="39" customWidth="1"/>
    <col min="7175" max="7175" width="22.6640625" style="39" customWidth="1"/>
    <col min="7176" max="7176" width="21.1640625" style="39" customWidth="1"/>
    <col min="7177" max="7177" width="21" style="39" customWidth="1"/>
    <col min="7178" max="7178" width="25.33203125" style="39" customWidth="1"/>
    <col min="7179" max="7179" width="19.6640625" style="39" customWidth="1"/>
    <col min="7180" max="7180" width="20.6640625" style="39" customWidth="1"/>
    <col min="7181" max="7424" width="9.1640625" style="39"/>
    <col min="7425" max="7425" width="4.5" style="39" customWidth="1"/>
    <col min="7426" max="7426" width="8.5" style="39" customWidth="1"/>
    <col min="7427" max="7427" width="44.33203125" style="39" customWidth="1"/>
    <col min="7428" max="7428" width="31.5" style="39" customWidth="1"/>
    <col min="7429" max="7430" width="27" style="39" customWidth="1"/>
    <col min="7431" max="7431" width="22.6640625" style="39" customWidth="1"/>
    <col min="7432" max="7432" width="21.1640625" style="39" customWidth="1"/>
    <col min="7433" max="7433" width="21" style="39" customWidth="1"/>
    <col min="7434" max="7434" width="25.33203125" style="39" customWidth="1"/>
    <col min="7435" max="7435" width="19.6640625" style="39" customWidth="1"/>
    <col min="7436" max="7436" width="20.6640625" style="39" customWidth="1"/>
    <col min="7437" max="7680" width="9.1640625" style="39"/>
    <col min="7681" max="7681" width="4.5" style="39" customWidth="1"/>
    <col min="7682" max="7682" width="8.5" style="39" customWidth="1"/>
    <col min="7683" max="7683" width="44.33203125" style="39" customWidth="1"/>
    <col min="7684" max="7684" width="31.5" style="39" customWidth="1"/>
    <col min="7685" max="7686" width="27" style="39" customWidth="1"/>
    <col min="7687" max="7687" width="22.6640625" style="39" customWidth="1"/>
    <col min="7688" max="7688" width="21.1640625" style="39" customWidth="1"/>
    <col min="7689" max="7689" width="21" style="39" customWidth="1"/>
    <col min="7690" max="7690" width="25.33203125" style="39" customWidth="1"/>
    <col min="7691" max="7691" width="19.6640625" style="39" customWidth="1"/>
    <col min="7692" max="7692" width="20.6640625" style="39" customWidth="1"/>
    <col min="7693" max="7936" width="9.1640625" style="39"/>
    <col min="7937" max="7937" width="4.5" style="39" customWidth="1"/>
    <col min="7938" max="7938" width="8.5" style="39" customWidth="1"/>
    <col min="7939" max="7939" width="44.33203125" style="39" customWidth="1"/>
    <col min="7940" max="7940" width="31.5" style="39" customWidth="1"/>
    <col min="7941" max="7942" width="27" style="39" customWidth="1"/>
    <col min="7943" max="7943" width="22.6640625" style="39" customWidth="1"/>
    <col min="7944" max="7944" width="21.1640625" style="39" customWidth="1"/>
    <col min="7945" max="7945" width="21" style="39" customWidth="1"/>
    <col min="7946" max="7946" width="25.33203125" style="39" customWidth="1"/>
    <col min="7947" max="7947" width="19.6640625" style="39" customWidth="1"/>
    <col min="7948" max="7948" width="20.6640625" style="39" customWidth="1"/>
    <col min="7949" max="8192" width="9.1640625" style="39"/>
    <col min="8193" max="8193" width="4.5" style="39" customWidth="1"/>
    <col min="8194" max="8194" width="8.5" style="39" customWidth="1"/>
    <col min="8195" max="8195" width="44.33203125" style="39" customWidth="1"/>
    <col min="8196" max="8196" width="31.5" style="39" customWidth="1"/>
    <col min="8197" max="8198" width="27" style="39" customWidth="1"/>
    <col min="8199" max="8199" width="22.6640625" style="39" customWidth="1"/>
    <col min="8200" max="8200" width="21.1640625" style="39" customWidth="1"/>
    <col min="8201" max="8201" width="21" style="39" customWidth="1"/>
    <col min="8202" max="8202" width="25.33203125" style="39" customWidth="1"/>
    <col min="8203" max="8203" width="19.6640625" style="39" customWidth="1"/>
    <col min="8204" max="8204" width="20.6640625" style="39" customWidth="1"/>
    <col min="8205" max="8448" width="9.1640625" style="39"/>
    <col min="8449" max="8449" width="4.5" style="39" customWidth="1"/>
    <col min="8450" max="8450" width="8.5" style="39" customWidth="1"/>
    <col min="8451" max="8451" width="44.33203125" style="39" customWidth="1"/>
    <col min="8452" max="8452" width="31.5" style="39" customWidth="1"/>
    <col min="8453" max="8454" width="27" style="39" customWidth="1"/>
    <col min="8455" max="8455" width="22.6640625" style="39" customWidth="1"/>
    <col min="8456" max="8456" width="21.1640625" style="39" customWidth="1"/>
    <col min="8457" max="8457" width="21" style="39" customWidth="1"/>
    <col min="8458" max="8458" width="25.33203125" style="39" customWidth="1"/>
    <col min="8459" max="8459" width="19.6640625" style="39" customWidth="1"/>
    <col min="8460" max="8460" width="20.6640625" style="39" customWidth="1"/>
    <col min="8461" max="8704" width="9.1640625" style="39"/>
    <col min="8705" max="8705" width="4.5" style="39" customWidth="1"/>
    <col min="8706" max="8706" width="8.5" style="39" customWidth="1"/>
    <col min="8707" max="8707" width="44.33203125" style="39" customWidth="1"/>
    <col min="8708" max="8708" width="31.5" style="39" customWidth="1"/>
    <col min="8709" max="8710" width="27" style="39" customWidth="1"/>
    <col min="8711" max="8711" width="22.6640625" style="39" customWidth="1"/>
    <col min="8712" max="8712" width="21.1640625" style="39" customWidth="1"/>
    <col min="8713" max="8713" width="21" style="39" customWidth="1"/>
    <col min="8714" max="8714" width="25.33203125" style="39" customWidth="1"/>
    <col min="8715" max="8715" width="19.6640625" style="39" customWidth="1"/>
    <col min="8716" max="8716" width="20.6640625" style="39" customWidth="1"/>
    <col min="8717" max="8960" width="9.1640625" style="39"/>
    <col min="8961" max="8961" width="4.5" style="39" customWidth="1"/>
    <col min="8962" max="8962" width="8.5" style="39" customWidth="1"/>
    <col min="8963" max="8963" width="44.33203125" style="39" customWidth="1"/>
    <col min="8964" max="8964" width="31.5" style="39" customWidth="1"/>
    <col min="8965" max="8966" width="27" style="39" customWidth="1"/>
    <col min="8967" max="8967" width="22.6640625" style="39" customWidth="1"/>
    <col min="8968" max="8968" width="21.1640625" style="39" customWidth="1"/>
    <col min="8969" max="8969" width="21" style="39" customWidth="1"/>
    <col min="8970" max="8970" width="25.33203125" style="39" customWidth="1"/>
    <col min="8971" max="8971" width="19.6640625" style="39" customWidth="1"/>
    <col min="8972" max="8972" width="20.6640625" style="39" customWidth="1"/>
    <col min="8973" max="9216" width="9.1640625" style="39"/>
    <col min="9217" max="9217" width="4.5" style="39" customWidth="1"/>
    <col min="9218" max="9218" width="8.5" style="39" customWidth="1"/>
    <col min="9219" max="9219" width="44.33203125" style="39" customWidth="1"/>
    <col min="9220" max="9220" width="31.5" style="39" customWidth="1"/>
    <col min="9221" max="9222" width="27" style="39" customWidth="1"/>
    <col min="9223" max="9223" width="22.6640625" style="39" customWidth="1"/>
    <col min="9224" max="9224" width="21.1640625" style="39" customWidth="1"/>
    <col min="9225" max="9225" width="21" style="39" customWidth="1"/>
    <col min="9226" max="9226" width="25.33203125" style="39" customWidth="1"/>
    <col min="9227" max="9227" width="19.6640625" style="39" customWidth="1"/>
    <col min="9228" max="9228" width="20.6640625" style="39" customWidth="1"/>
    <col min="9229" max="9472" width="9.1640625" style="39"/>
    <col min="9473" max="9473" width="4.5" style="39" customWidth="1"/>
    <col min="9474" max="9474" width="8.5" style="39" customWidth="1"/>
    <col min="9475" max="9475" width="44.33203125" style="39" customWidth="1"/>
    <col min="9476" max="9476" width="31.5" style="39" customWidth="1"/>
    <col min="9477" max="9478" width="27" style="39" customWidth="1"/>
    <col min="9479" max="9479" width="22.6640625" style="39" customWidth="1"/>
    <col min="9480" max="9480" width="21.1640625" style="39" customWidth="1"/>
    <col min="9481" max="9481" width="21" style="39" customWidth="1"/>
    <col min="9482" max="9482" width="25.33203125" style="39" customWidth="1"/>
    <col min="9483" max="9483" width="19.6640625" style="39" customWidth="1"/>
    <col min="9484" max="9484" width="20.6640625" style="39" customWidth="1"/>
    <col min="9485" max="9728" width="9.1640625" style="39"/>
    <col min="9729" max="9729" width="4.5" style="39" customWidth="1"/>
    <col min="9730" max="9730" width="8.5" style="39" customWidth="1"/>
    <col min="9731" max="9731" width="44.33203125" style="39" customWidth="1"/>
    <col min="9732" max="9732" width="31.5" style="39" customWidth="1"/>
    <col min="9733" max="9734" width="27" style="39" customWidth="1"/>
    <col min="9735" max="9735" width="22.6640625" style="39" customWidth="1"/>
    <col min="9736" max="9736" width="21.1640625" style="39" customWidth="1"/>
    <col min="9737" max="9737" width="21" style="39" customWidth="1"/>
    <col min="9738" max="9738" width="25.33203125" style="39" customWidth="1"/>
    <col min="9739" max="9739" width="19.6640625" style="39" customWidth="1"/>
    <col min="9740" max="9740" width="20.6640625" style="39" customWidth="1"/>
    <col min="9741" max="9984" width="9.1640625" style="39"/>
    <col min="9985" max="9985" width="4.5" style="39" customWidth="1"/>
    <col min="9986" max="9986" width="8.5" style="39" customWidth="1"/>
    <col min="9987" max="9987" width="44.33203125" style="39" customWidth="1"/>
    <col min="9988" max="9988" width="31.5" style="39" customWidth="1"/>
    <col min="9989" max="9990" width="27" style="39" customWidth="1"/>
    <col min="9991" max="9991" width="22.6640625" style="39" customWidth="1"/>
    <col min="9992" max="9992" width="21.1640625" style="39" customWidth="1"/>
    <col min="9993" max="9993" width="21" style="39" customWidth="1"/>
    <col min="9994" max="9994" width="25.33203125" style="39" customWidth="1"/>
    <col min="9995" max="9995" width="19.6640625" style="39" customWidth="1"/>
    <col min="9996" max="9996" width="20.6640625" style="39" customWidth="1"/>
    <col min="9997" max="10240" width="9.1640625" style="39"/>
    <col min="10241" max="10241" width="4.5" style="39" customWidth="1"/>
    <col min="10242" max="10242" width="8.5" style="39" customWidth="1"/>
    <col min="10243" max="10243" width="44.33203125" style="39" customWidth="1"/>
    <col min="10244" max="10244" width="31.5" style="39" customWidth="1"/>
    <col min="10245" max="10246" width="27" style="39" customWidth="1"/>
    <col min="10247" max="10247" width="22.6640625" style="39" customWidth="1"/>
    <col min="10248" max="10248" width="21.1640625" style="39" customWidth="1"/>
    <col min="10249" max="10249" width="21" style="39" customWidth="1"/>
    <col min="10250" max="10250" width="25.33203125" style="39" customWidth="1"/>
    <col min="10251" max="10251" width="19.6640625" style="39" customWidth="1"/>
    <col min="10252" max="10252" width="20.6640625" style="39" customWidth="1"/>
    <col min="10253" max="10496" width="9.1640625" style="39"/>
    <col min="10497" max="10497" width="4.5" style="39" customWidth="1"/>
    <col min="10498" max="10498" width="8.5" style="39" customWidth="1"/>
    <col min="10499" max="10499" width="44.33203125" style="39" customWidth="1"/>
    <col min="10500" max="10500" width="31.5" style="39" customWidth="1"/>
    <col min="10501" max="10502" width="27" style="39" customWidth="1"/>
    <col min="10503" max="10503" width="22.6640625" style="39" customWidth="1"/>
    <col min="10504" max="10504" width="21.1640625" style="39" customWidth="1"/>
    <col min="10505" max="10505" width="21" style="39" customWidth="1"/>
    <col min="10506" max="10506" width="25.33203125" style="39" customWidth="1"/>
    <col min="10507" max="10507" width="19.6640625" style="39" customWidth="1"/>
    <col min="10508" max="10508" width="20.6640625" style="39" customWidth="1"/>
    <col min="10509" max="10752" width="9.1640625" style="39"/>
    <col min="10753" max="10753" width="4.5" style="39" customWidth="1"/>
    <col min="10754" max="10754" width="8.5" style="39" customWidth="1"/>
    <col min="10755" max="10755" width="44.33203125" style="39" customWidth="1"/>
    <col min="10756" max="10756" width="31.5" style="39" customWidth="1"/>
    <col min="10757" max="10758" width="27" style="39" customWidth="1"/>
    <col min="10759" max="10759" width="22.6640625" style="39" customWidth="1"/>
    <col min="10760" max="10760" width="21.1640625" style="39" customWidth="1"/>
    <col min="10761" max="10761" width="21" style="39" customWidth="1"/>
    <col min="10762" max="10762" width="25.33203125" style="39" customWidth="1"/>
    <col min="10763" max="10763" width="19.6640625" style="39" customWidth="1"/>
    <col min="10764" max="10764" width="20.6640625" style="39" customWidth="1"/>
    <col min="10765" max="11008" width="9.1640625" style="39"/>
    <col min="11009" max="11009" width="4.5" style="39" customWidth="1"/>
    <col min="11010" max="11010" width="8.5" style="39" customWidth="1"/>
    <col min="11011" max="11011" width="44.33203125" style="39" customWidth="1"/>
    <col min="11012" max="11012" width="31.5" style="39" customWidth="1"/>
    <col min="11013" max="11014" width="27" style="39" customWidth="1"/>
    <col min="11015" max="11015" width="22.6640625" style="39" customWidth="1"/>
    <col min="11016" max="11016" width="21.1640625" style="39" customWidth="1"/>
    <col min="11017" max="11017" width="21" style="39" customWidth="1"/>
    <col min="11018" max="11018" width="25.33203125" style="39" customWidth="1"/>
    <col min="11019" max="11019" width="19.6640625" style="39" customWidth="1"/>
    <col min="11020" max="11020" width="20.6640625" style="39" customWidth="1"/>
    <col min="11021" max="11264" width="9.1640625" style="39"/>
    <col min="11265" max="11265" width="4.5" style="39" customWidth="1"/>
    <col min="11266" max="11266" width="8.5" style="39" customWidth="1"/>
    <col min="11267" max="11267" width="44.33203125" style="39" customWidth="1"/>
    <col min="11268" max="11268" width="31.5" style="39" customWidth="1"/>
    <col min="11269" max="11270" width="27" style="39" customWidth="1"/>
    <col min="11271" max="11271" width="22.6640625" style="39" customWidth="1"/>
    <col min="11272" max="11272" width="21.1640625" style="39" customWidth="1"/>
    <col min="11273" max="11273" width="21" style="39" customWidth="1"/>
    <col min="11274" max="11274" width="25.33203125" style="39" customWidth="1"/>
    <col min="11275" max="11275" width="19.6640625" style="39" customWidth="1"/>
    <col min="11276" max="11276" width="20.6640625" style="39" customWidth="1"/>
    <col min="11277" max="11520" width="9.1640625" style="39"/>
    <col min="11521" max="11521" width="4.5" style="39" customWidth="1"/>
    <col min="11522" max="11522" width="8.5" style="39" customWidth="1"/>
    <col min="11523" max="11523" width="44.33203125" style="39" customWidth="1"/>
    <col min="11524" max="11524" width="31.5" style="39" customWidth="1"/>
    <col min="11525" max="11526" width="27" style="39" customWidth="1"/>
    <col min="11527" max="11527" width="22.6640625" style="39" customWidth="1"/>
    <col min="11528" max="11528" width="21.1640625" style="39" customWidth="1"/>
    <col min="11529" max="11529" width="21" style="39" customWidth="1"/>
    <col min="11530" max="11530" width="25.33203125" style="39" customWidth="1"/>
    <col min="11531" max="11531" width="19.6640625" style="39" customWidth="1"/>
    <col min="11532" max="11532" width="20.6640625" style="39" customWidth="1"/>
    <col min="11533" max="11776" width="9.1640625" style="39"/>
    <col min="11777" max="11777" width="4.5" style="39" customWidth="1"/>
    <col min="11778" max="11778" width="8.5" style="39" customWidth="1"/>
    <col min="11779" max="11779" width="44.33203125" style="39" customWidth="1"/>
    <col min="11780" max="11780" width="31.5" style="39" customWidth="1"/>
    <col min="11781" max="11782" width="27" style="39" customWidth="1"/>
    <col min="11783" max="11783" width="22.6640625" style="39" customWidth="1"/>
    <col min="11784" max="11784" width="21.1640625" style="39" customWidth="1"/>
    <col min="11785" max="11785" width="21" style="39" customWidth="1"/>
    <col min="11786" max="11786" width="25.33203125" style="39" customWidth="1"/>
    <col min="11787" max="11787" width="19.6640625" style="39" customWidth="1"/>
    <col min="11788" max="11788" width="20.6640625" style="39" customWidth="1"/>
    <col min="11789" max="12032" width="9.1640625" style="39"/>
    <col min="12033" max="12033" width="4.5" style="39" customWidth="1"/>
    <col min="12034" max="12034" width="8.5" style="39" customWidth="1"/>
    <col min="12035" max="12035" width="44.33203125" style="39" customWidth="1"/>
    <col min="12036" max="12036" width="31.5" style="39" customWidth="1"/>
    <col min="12037" max="12038" width="27" style="39" customWidth="1"/>
    <col min="12039" max="12039" width="22.6640625" style="39" customWidth="1"/>
    <col min="12040" max="12040" width="21.1640625" style="39" customWidth="1"/>
    <col min="12041" max="12041" width="21" style="39" customWidth="1"/>
    <col min="12042" max="12042" width="25.33203125" style="39" customWidth="1"/>
    <col min="12043" max="12043" width="19.6640625" style="39" customWidth="1"/>
    <col min="12044" max="12044" width="20.6640625" style="39" customWidth="1"/>
    <col min="12045" max="12288" width="9.1640625" style="39"/>
    <col min="12289" max="12289" width="4.5" style="39" customWidth="1"/>
    <col min="12290" max="12290" width="8.5" style="39" customWidth="1"/>
    <col min="12291" max="12291" width="44.33203125" style="39" customWidth="1"/>
    <col min="12292" max="12292" width="31.5" style="39" customWidth="1"/>
    <col min="12293" max="12294" width="27" style="39" customWidth="1"/>
    <col min="12295" max="12295" width="22.6640625" style="39" customWidth="1"/>
    <col min="12296" max="12296" width="21.1640625" style="39" customWidth="1"/>
    <col min="12297" max="12297" width="21" style="39" customWidth="1"/>
    <col min="12298" max="12298" width="25.33203125" style="39" customWidth="1"/>
    <col min="12299" max="12299" width="19.6640625" style="39" customWidth="1"/>
    <col min="12300" max="12300" width="20.6640625" style="39" customWidth="1"/>
    <col min="12301" max="12544" width="9.1640625" style="39"/>
    <col min="12545" max="12545" width="4.5" style="39" customWidth="1"/>
    <col min="12546" max="12546" width="8.5" style="39" customWidth="1"/>
    <col min="12547" max="12547" width="44.33203125" style="39" customWidth="1"/>
    <col min="12548" max="12548" width="31.5" style="39" customWidth="1"/>
    <col min="12549" max="12550" width="27" style="39" customWidth="1"/>
    <col min="12551" max="12551" width="22.6640625" style="39" customWidth="1"/>
    <col min="12552" max="12552" width="21.1640625" style="39" customWidth="1"/>
    <col min="12553" max="12553" width="21" style="39" customWidth="1"/>
    <col min="12554" max="12554" width="25.33203125" style="39" customWidth="1"/>
    <col min="12555" max="12555" width="19.6640625" style="39" customWidth="1"/>
    <col min="12556" max="12556" width="20.6640625" style="39" customWidth="1"/>
    <col min="12557" max="12800" width="9.1640625" style="39"/>
    <col min="12801" max="12801" width="4.5" style="39" customWidth="1"/>
    <col min="12802" max="12802" width="8.5" style="39" customWidth="1"/>
    <col min="12803" max="12803" width="44.33203125" style="39" customWidth="1"/>
    <col min="12804" max="12804" width="31.5" style="39" customWidth="1"/>
    <col min="12805" max="12806" width="27" style="39" customWidth="1"/>
    <col min="12807" max="12807" width="22.6640625" style="39" customWidth="1"/>
    <col min="12808" max="12808" width="21.1640625" style="39" customWidth="1"/>
    <col min="12809" max="12809" width="21" style="39" customWidth="1"/>
    <col min="12810" max="12810" width="25.33203125" style="39" customWidth="1"/>
    <col min="12811" max="12811" width="19.6640625" style="39" customWidth="1"/>
    <col min="12812" max="12812" width="20.6640625" style="39" customWidth="1"/>
    <col min="12813" max="13056" width="9.1640625" style="39"/>
    <col min="13057" max="13057" width="4.5" style="39" customWidth="1"/>
    <col min="13058" max="13058" width="8.5" style="39" customWidth="1"/>
    <col min="13059" max="13059" width="44.33203125" style="39" customWidth="1"/>
    <col min="13060" max="13060" width="31.5" style="39" customWidth="1"/>
    <col min="13061" max="13062" width="27" style="39" customWidth="1"/>
    <col min="13063" max="13063" width="22.6640625" style="39" customWidth="1"/>
    <col min="13064" max="13064" width="21.1640625" style="39" customWidth="1"/>
    <col min="13065" max="13065" width="21" style="39" customWidth="1"/>
    <col min="13066" max="13066" width="25.33203125" style="39" customWidth="1"/>
    <col min="13067" max="13067" width="19.6640625" style="39" customWidth="1"/>
    <col min="13068" max="13068" width="20.6640625" style="39" customWidth="1"/>
    <col min="13069" max="13312" width="9.1640625" style="39"/>
    <col min="13313" max="13313" width="4.5" style="39" customWidth="1"/>
    <col min="13314" max="13314" width="8.5" style="39" customWidth="1"/>
    <col min="13315" max="13315" width="44.33203125" style="39" customWidth="1"/>
    <col min="13316" max="13316" width="31.5" style="39" customWidth="1"/>
    <col min="13317" max="13318" width="27" style="39" customWidth="1"/>
    <col min="13319" max="13319" width="22.6640625" style="39" customWidth="1"/>
    <col min="13320" max="13320" width="21.1640625" style="39" customWidth="1"/>
    <col min="13321" max="13321" width="21" style="39" customWidth="1"/>
    <col min="13322" max="13322" width="25.33203125" style="39" customWidth="1"/>
    <col min="13323" max="13323" width="19.6640625" style="39" customWidth="1"/>
    <col min="13324" max="13324" width="20.6640625" style="39" customWidth="1"/>
    <col min="13325" max="13568" width="9.1640625" style="39"/>
    <col min="13569" max="13569" width="4.5" style="39" customWidth="1"/>
    <col min="13570" max="13570" width="8.5" style="39" customWidth="1"/>
    <col min="13571" max="13571" width="44.33203125" style="39" customWidth="1"/>
    <col min="13572" max="13572" width="31.5" style="39" customWidth="1"/>
    <col min="13573" max="13574" width="27" style="39" customWidth="1"/>
    <col min="13575" max="13575" width="22.6640625" style="39" customWidth="1"/>
    <col min="13576" max="13576" width="21.1640625" style="39" customWidth="1"/>
    <col min="13577" max="13577" width="21" style="39" customWidth="1"/>
    <col min="13578" max="13578" width="25.33203125" style="39" customWidth="1"/>
    <col min="13579" max="13579" width="19.6640625" style="39" customWidth="1"/>
    <col min="13580" max="13580" width="20.6640625" style="39" customWidth="1"/>
    <col min="13581" max="13824" width="9.1640625" style="39"/>
    <col min="13825" max="13825" width="4.5" style="39" customWidth="1"/>
    <col min="13826" max="13826" width="8.5" style="39" customWidth="1"/>
    <col min="13827" max="13827" width="44.33203125" style="39" customWidth="1"/>
    <col min="13828" max="13828" width="31.5" style="39" customWidth="1"/>
    <col min="13829" max="13830" width="27" style="39" customWidth="1"/>
    <col min="13831" max="13831" width="22.6640625" style="39" customWidth="1"/>
    <col min="13832" max="13832" width="21.1640625" style="39" customWidth="1"/>
    <col min="13833" max="13833" width="21" style="39" customWidth="1"/>
    <col min="13834" max="13834" width="25.33203125" style="39" customWidth="1"/>
    <col min="13835" max="13835" width="19.6640625" style="39" customWidth="1"/>
    <col min="13836" max="13836" width="20.6640625" style="39" customWidth="1"/>
    <col min="13837" max="14080" width="9.1640625" style="39"/>
    <col min="14081" max="14081" width="4.5" style="39" customWidth="1"/>
    <col min="14082" max="14082" width="8.5" style="39" customWidth="1"/>
    <col min="14083" max="14083" width="44.33203125" style="39" customWidth="1"/>
    <col min="14084" max="14084" width="31.5" style="39" customWidth="1"/>
    <col min="14085" max="14086" width="27" style="39" customWidth="1"/>
    <col min="14087" max="14087" width="22.6640625" style="39" customWidth="1"/>
    <col min="14088" max="14088" width="21.1640625" style="39" customWidth="1"/>
    <col min="14089" max="14089" width="21" style="39" customWidth="1"/>
    <col min="14090" max="14090" width="25.33203125" style="39" customWidth="1"/>
    <col min="14091" max="14091" width="19.6640625" style="39" customWidth="1"/>
    <col min="14092" max="14092" width="20.6640625" style="39" customWidth="1"/>
    <col min="14093" max="14336" width="9.1640625" style="39"/>
    <col min="14337" max="14337" width="4.5" style="39" customWidth="1"/>
    <col min="14338" max="14338" width="8.5" style="39" customWidth="1"/>
    <col min="14339" max="14339" width="44.33203125" style="39" customWidth="1"/>
    <col min="14340" max="14340" width="31.5" style="39" customWidth="1"/>
    <col min="14341" max="14342" width="27" style="39" customWidth="1"/>
    <col min="14343" max="14343" width="22.6640625" style="39" customWidth="1"/>
    <col min="14344" max="14344" width="21.1640625" style="39" customWidth="1"/>
    <col min="14345" max="14345" width="21" style="39" customWidth="1"/>
    <col min="14346" max="14346" width="25.33203125" style="39" customWidth="1"/>
    <col min="14347" max="14347" width="19.6640625" style="39" customWidth="1"/>
    <col min="14348" max="14348" width="20.6640625" style="39" customWidth="1"/>
    <col min="14349" max="14592" width="9.1640625" style="39"/>
    <col min="14593" max="14593" width="4.5" style="39" customWidth="1"/>
    <col min="14594" max="14594" width="8.5" style="39" customWidth="1"/>
    <col min="14595" max="14595" width="44.33203125" style="39" customWidth="1"/>
    <col min="14596" max="14596" width="31.5" style="39" customWidth="1"/>
    <col min="14597" max="14598" width="27" style="39" customWidth="1"/>
    <col min="14599" max="14599" width="22.6640625" style="39" customWidth="1"/>
    <col min="14600" max="14600" width="21.1640625" style="39" customWidth="1"/>
    <col min="14601" max="14601" width="21" style="39" customWidth="1"/>
    <col min="14602" max="14602" width="25.33203125" style="39" customWidth="1"/>
    <col min="14603" max="14603" width="19.6640625" style="39" customWidth="1"/>
    <col min="14604" max="14604" width="20.6640625" style="39" customWidth="1"/>
    <col min="14605" max="14848" width="9.1640625" style="39"/>
    <col min="14849" max="14849" width="4.5" style="39" customWidth="1"/>
    <col min="14850" max="14850" width="8.5" style="39" customWidth="1"/>
    <col min="14851" max="14851" width="44.33203125" style="39" customWidth="1"/>
    <col min="14852" max="14852" width="31.5" style="39" customWidth="1"/>
    <col min="14853" max="14854" width="27" style="39" customWidth="1"/>
    <col min="14855" max="14855" width="22.6640625" style="39" customWidth="1"/>
    <col min="14856" max="14856" width="21.1640625" style="39" customWidth="1"/>
    <col min="14857" max="14857" width="21" style="39" customWidth="1"/>
    <col min="14858" max="14858" width="25.33203125" style="39" customWidth="1"/>
    <col min="14859" max="14859" width="19.6640625" style="39" customWidth="1"/>
    <col min="14860" max="14860" width="20.6640625" style="39" customWidth="1"/>
    <col min="14861" max="15104" width="9.1640625" style="39"/>
    <col min="15105" max="15105" width="4.5" style="39" customWidth="1"/>
    <col min="15106" max="15106" width="8.5" style="39" customWidth="1"/>
    <col min="15107" max="15107" width="44.33203125" style="39" customWidth="1"/>
    <col min="15108" max="15108" width="31.5" style="39" customWidth="1"/>
    <col min="15109" max="15110" width="27" style="39" customWidth="1"/>
    <col min="15111" max="15111" width="22.6640625" style="39" customWidth="1"/>
    <col min="15112" max="15112" width="21.1640625" style="39" customWidth="1"/>
    <col min="15113" max="15113" width="21" style="39" customWidth="1"/>
    <col min="15114" max="15114" width="25.33203125" style="39" customWidth="1"/>
    <col min="15115" max="15115" width="19.6640625" style="39" customWidth="1"/>
    <col min="15116" max="15116" width="20.6640625" style="39" customWidth="1"/>
    <col min="15117" max="15360" width="9.1640625" style="39"/>
    <col min="15361" max="15361" width="4.5" style="39" customWidth="1"/>
    <col min="15362" max="15362" width="8.5" style="39" customWidth="1"/>
    <col min="15363" max="15363" width="44.33203125" style="39" customWidth="1"/>
    <col min="15364" max="15364" width="31.5" style="39" customWidth="1"/>
    <col min="15365" max="15366" width="27" style="39" customWidth="1"/>
    <col min="15367" max="15367" width="22.6640625" style="39" customWidth="1"/>
    <col min="15368" max="15368" width="21.1640625" style="39" customWidth="1"/>
    <col min="15369" max="15369" width="21" style="39" customWidth="1"/>
    <col min="15370" max="15370" width="25.33203125" style="39" customWidth="1"/>
    <col min="15371" max="15371" width="19.6640625" style="39" customWidth="1"/>
    <col min="15372" max="15372" width="20.6640625" style="39" customWidth="1"/>
    <col min="15373" max="15616" width="9.1640625" style="39"/>
    <col min="15617" max="15617" width="4.5" style="39" customWidth="1"/>
    <col min="15618" max="15618" width="8.5" style="39" customWidth="1"/>
    <col min="15619" max="15619" width="44.33203125" style="39" customWidth="1"/>
    <col min="15620" max="15620" width="31.5" style="39" customWidth="1"/>
    <col min="15621" max="15622" width="27" style="39" customWidth="1"/>
    <col min="15623" max="15623" width="22.6640625" style="39" customWidth="1"/>
    <col min="15624" max="15624" width="21.1640625" style="39" customWidth="1"/>
    <col min="15625" max="15625" width="21" style="39" customWidth="1"/>
    <col min="15626" max="15626" width="25.33203125" style="39" customWidth="1"/>
    <col min="15627" max="15627" width="19.6640625" style="39" customWidth="1"/>
    <col min="15628" max="15628" width="20.6640625" style="39" customWidth="1"/>
    <col min="15629" max="15872" width="9.1640625" style="39"/>
    <col min="15873" max="15873" width="4.5" style="39" customWidth="1"/>
    <col min="15874" max="15874" width="8.5" style="39" customWidth="1"/>
    <col min="15875" max="15875" width="44.33203125" style="39" customWidth="1"/>
    <col min="15876" max="15876" width="31.5" style="39" customWidth="1"/>
    <col min="15877" max="15878" width="27" style="39" customWidth="1"/>
    <col min="15879" max="15879" width="22.6640625" style="39" customWidth="1"/>
    <col min="15880" max="15880" width="21.1640625" style="39" customWidth="1"/>
    <col min="15881" max="15881" width="21" style="39" customWidth="1"/>
    <col min="15882" max="15882" width="25.33203125" style="39" customWidth="1"/>
    <col min="15883" max="15883" width="19.6640625" style="39" customWidth="1"/>
    <col min="15884" max="15884" width="20.6640625" style="39" customWidth="1"/>
    <col min="15885" max="16128" width="9.1640625" style="39"/>
    <col min="16129" max="16129" width="4.5" style="39" customWidth="1"/>
    <col min="16130" max="16130" width="8.5" style="39" customWidth="1"/>
    <col min="16131" max="16131" width="44.33203125" style="39" customWidth="1"/>
    <col min="16132" max="16132" width="31.5" style="39" customWidth="1"/>
    <col min="16133" max="16134" width="27" style="39" customWidth="1"/>
    <col min="16135" max="16135" width="22.6640625" style="39" customWidth="1"/>
    <col min="16136" max="16136" width="21.1640625" style="39" customWidth="1"/>
    <col min="16137" max="16137" width="21" style="39" customWidth="1"/>
    <col min="16138" max="16138" width="25.33203125" style="39" customWidth="1"/>
    <col min="16139" max="16139" width="19.6640625" style="39" customWidth="1"/>
    <col min="16140" max="16140" width="20.6640625" style="39" customWidth="1"/>
    <col min="16141" max="16384" width="9.1640625" style="39"/>
  </cols>
  <sheetData>
    <row r="1" spans="1:17" s="47" customFormat="1" ht="24.95" customHeight="1" thickBot="1" x14ac:dyDescent="0.4">
      <c r="A1" s="125"/>
      <c r="B1" s="985" t="s">
        <v>288</v>
      </c>
      <c r="C1" s="985"/>
      <c r="D1" s="985"/>
      <c r="E1" s="985"/>
      <c r="F1" s="985"/>
      <c r="G1" s="985"/>
      <c r="H1" s="985"/>
      <c r="I1" s="985"/>
      <c r="J1" s="985"/>
      <c r="K1" s="985"/>
      <c r="L1" s="123"/>
      <c r="M1" s="45"/>
      <c r="N1" s="45"/>
      <c r="O1" s="45"/>
      <c r="P1" s="45"/>
      <c r="Q1" s="46"/>
    </row>
    <row r="2" spans="1:17" ht="9.9499999999999993" customHeight="1" thickTop="1" x14ac:dyDescent="0.2">
      <c r="A2" s="126"/>
    </row>
    <row r="3" spans="1:17" ht="20.25" customHeight="1" x14ac:dyDescent="0.25">
      <c r="J3" s="1034">
        <f>'A - General Info &amp; Cert'!B6</f>
        <v>0</v>
      </c>
      <c r="K3" s="1034"/>
    </row>
    <row r="4" spans="1:17" ht="20.100000000000001" customHeight="1" x14ac:dyDescent="0.2">
      <c r="J4" s="1036" t="s">
        <v>11</v>
      </c>
      <c r="K4" s="1036"/>
    </row>
    <row r="5" spans="1:17" ht="20.100000000000001" customHeight="1" x14ac:dyDescent="0.25">
      <c r="I5" s="122"/>
      <c r="J5" s="40"/>
      <c r="K5" s="48"/>
    </row>
    <row r="6" spans="1:17" s="41" customFormat="1" ht="20.100000000000001" customHeight="1" x14ac:dyDescent="0.25">
      <c r="A6" s="1022" t="s">
        <v>132</v>
      </c>
      <c r="B6" s="1022"/>
      <c r="C6" s="1022"/>
      <c r="D6" s="1022"/>
      <c r="E6" s="1022"/>
      <c r="F6" s="1022"/>
      <c r="G6" s="1022"/>
      <c r="H6" s="1022"/>
      <c r="I6" s="1022"/>
      <c r="J6" s="1022"/>
      <c r="K6" s="1022"/>
      <c r="L6" s="1022"/>
    </row>
    <row r="7" spans="1:17" s="40" customFormat="1" ht="19.5" customHeight="1" x14ac:dyDescent="0.25">
      <c r="A7" s="1028" t="s">
        <v>737</v>
      </c>
      <c r="B7" s="1028"/>
      <c r="C7" s="1028"/>
      <c r="D7" s="1028"/>
      <c r="E7" s="1028"/>
      <c r="F7" s="1028"/>
      <c r="G7" s="1028"/>
      <c r="H7" s="1028"/>
      <c r="I7" s="1028"/>
      <c r="J7" s="1028"/>
      <c r="K7" s="1028"/>
      <c r="L7" s="1028"/>
    </row>
    <row r="8" spans="1:17" s="277" customFormat="1" ht="20.100000000000001" customHeight="1" thickBot="1" x14ac:dyDescent="0.3">
      <c r="B8" s="271" t="s">
        <v>129</v>
      </c>
      <c r="D8" s="279"/>
      <c r="E8" s="279"/>
      <c r="F8" s="279"/>
      <c r="G8" s="280"/>
      <c r="H8" s="280"/>
    </row>
    <row r="9" spans="1:17" s="52" customFormat="1" ht="15.95" customHeight="1" thickBot="1" x14ac:dyDescent="0.35">
      <c r="B9" s="43"/>
      <c r="C9" s="49"/>
      <c r="D9" s="50"/>
      <c r="E9" s="50"/>
      <c r="F9" s="50"/>
      <c r="G9" s="51"/>
      <c r="H9" s="51"/>
      <c r="J9" s="1031" t="s">
        <v>120</v>
      </c>
      <c r="K9" s="1032"/>
      <c r="L9" s="49"/>
    </row>
    <row r="10" spans="1:17" s="41" customFormat="1" ht="25.9" customHeight="1" thickBot="1" x14ac:dyDescent="0.3">
      <c r="B10" s="1029" t="s">
        <v>77</v>
      </c>
      <c r="C10" s="1030"/>
      <c r="D10" s="281" t="s">
        <v>19</v>
      </c>
      <c r="E10" s="1029" t="s">
        <v>36</v>
      </c>
      <c r="F10" s="1033"/>
      <c r="G10" s="1033"/>
      <c r="H10" s="1033"/>
      <c r="I10" s="1030"/>
      <c r="J10" s="282" t="s">
        <v>121</v>
      </c>
      <c r="K10" s="282" t="s">
        <v>122</v>
      </c>
    </row>
    <row r="11" spans="1:17" s="41" customFormat="1" ht="24.95" customHeight="1" thickBot="1" x14ac:dyDescent="0.3">
      <c r="B11" s="1023" t="s">
        <v>346</v>
      </c>
      <c r="C11" s="1024"/>
      <c r="D11" s="1140"/>
      <c r="E11" s="1141"/>
      <c r="F11" s="1142"/>
      <c r="G11" s="1142"/>
      <c r="H11" s="1142"/>
      <c r="I11" s="1143"/>
      <c r="J11" s="1140"/>
      <c r="K11" s="1140"/>
    </row>
    <row r="12" spans="1:17" s="41" customFormat="1" ht="24.95" customHeight="1" thickBot="1" x14ac:dyDescent="0.3">
      <c r="B12" s="1023" t="s">
        <v>223</v>
      </c>
      <c r="C12" s="1024"/>
      <c r="D12" s="1140"/>
      <c r="E12" s="1141"/>
      <c r="F12" s="1142"/>
      <c r="G12" s="1142"/>
      <c r="H12" s="1142"/>
      <c r="I12" s="1143"/>
      <c r="J12" s="1144"/>
      <c r="K12" s="1140"/>
    </row>
    <row r="13" spans="1:17" s="41" customFormat="1" ht="24.95" customHeight="1" thickBot="1" x14ac:dyDescent="0.3">
      <c r="B13" s="1023" t="s">
        <v>82</v>
      </c>
      <c r="C13" s="1024"/>
      <c r="D13" s="1140"/>
      <c r="E13" s="1141"/>
      <c r="F13" s="1142"/>
      <c r="G13" s="1142"/>
      <c r="H13" s="1142"/>
      <c r="I13" s="1143"/>
      <c r="J13" s="1144"/>
      <c r="K13" s="1140"/>
    </row>
    <row r="14" spans="1:17" ht="15" customHeight="1" x14ac:dyDescent="0.25">
      <c r="B14" s="127"/>
      <c r="C14" s="127"/>
      <c r="D14" s="127"/>
      <c r="E14" s="127"/>
      <c r="F14" s="127"/>
      <c r="G14" s="127"/>
      <c r="H14" s="127"/>
      <c r="I14" s="127"/>
      <c r="J14" s="127"/>
      <c r="K14" s="127"/>
      <c r="L14" s="40"/>
    </row>
    <row r="15" spans="1:17" s="41" customFormat="1" ht="20.100000000000001" customHeight="1" x14ac:dyDescent="0.25">
      <c r="B15" s="271" t="s">
        <v>131</v>
      </c>
      <c r="C15" s="272"/>
      <c r="D15" s="272"/>
    </row>
    <row r="16" spans="1:17" ht="15.95" customHeight="1" x14ac:dyDescent="0.3">
      <c r="B16" s="43"/>
      <c r="C16" s="44"/>
      <c r="D16" s="44"/>
      <c r="E16" s="40"/>
      <c r="F16" s="40"/>
      <c r="G16" s="40"/>
      <c r="H16" s="40"/>
      <c r="I16" s="40"/>
      <c r="J16" s="40"/>
      <c r="K16" s="40"/>
      <c r="L16" s="40"/>
    </row>
    <row r="17" spans="2:12" s="42" customFormat="1" ht="24.95" customHeight="1" thickBot="1" x14ac:dyDescent="0.25">
      <c r="C17" s="276" t="s">
        <v>289</v>
      </c>
      <c r="D17" s="276"/>
      <c r="E17" s="1145"/>
      <c r="F17" s="1145"/>
      <c r="G17" s="1145"/>
      <c r="H17" s="1145"/>
      <c r="I17" s="1145"/>
    </row>
    <row r="18" spans="2:12" s="42" customFormat="1" ht="24.95" customHeight="1" thickBot="1" x14ac:dyDescent="0.25">
      <c r="C18" s="276" t="s">
        <v>290</v>
      </c>
      <c r="D18" s="276"/>
      <c r="E18" s="1142"/>
      <c r="F18" s="1142"/>
      <c r="G18" s="1142"/>
      <c r="H18" s="1142"/>
      <c r="I18" s="1142"/>
    </row>
    <row r="19" spans="2:12" s="42" customFormat="1" ht="24.95" customHeight="1" thickBot="1" x14ac:dyDescent="0.25">
      <c r="C19" s="278" t="s">
        <v>83</v>
      </c>
      <c r="D19" s="276"/>
      <c r="E19" s="1142"/>
      <c r="F19" s="1142"/>
      <c r="G19" s="1142"/>
      <c r="H19" s="1142"/>
      <c r="I19" s="1142"/>
    </row>
    <row r="20" spans="2:12" s="42" customFormat="1" ht="24.95" customHeight="1" thickBot="1" x14ac:dyDescent="0.25">
      <c r="B20" s="276"/>
      <c r="C20" s="278" t="s">
        <v>84</v>
      </c>
      <c r="D20" s="276"/>
      <c r="E20" s="1146"/>
      <c r="F20" s="1147"/>
      <c r="G20" s="1147"/>
      <c r="H20" s="1147"/>
      <c r="I20" s="1147"/>
    </row>
    <row r="21" spans="2:12" s="43" customFormat="1" ht="15" customHeight="1" x14ac:dyDescent="0.3"/>
    <row r="22" spans="2:12" s="271" customFormat="1" ht="20.100000000000001" customHeight="1" x14ac:dyDescent="0.25">
      <c r="B22" s="271" t="s">
        <v>130</v>
      </c>
    </row>
    <row r="23" spans="2:12" ht="15.95" customHeight="1" thickBot="1" x14ac:dyDescent="0.3">
      <c r="B23" s="128"/>
      <c r="C23" s="128"/>
      <c r="D23" s="128"/>
      <c r="E23" s="128"/>
      <c r="F23" s="128"/>
      <c r="G23" s="128"/>
      <c r="H23" s="128"/>
      <c r="I23" s="128"/>
      <c r="J23" s="128"/>
      <c r="K23" s="128"/>
      <c r="L23" s="40"/>
    </row>
    <row r="24" spans="2:12" s="41" customFormat="1" ht="24.95" customHeight="1" thickBot="1" x14ac:dyDescent="0.3">
      <c r="B24" s="1010" t="s">
        <v>291</v>
      </c>
      <c r="C24" s="1011"/>
      <c r="D24" s="1011"/>
      <c r="E24" s="1011"/>
      <c r="F24" s="1011"/>
      <c r="G24" s="1011"/>
      <c r="H24" s="1011"/>
      <c r="I24" s="1012"/>
      <c r="J24" s="1148"/>
      <c r="K24" s="1149"/>
      <c r="L24" s="42" t="str">
        <f>IF(J24=(J25+J26+J27),"","row 2+3+4 must equal row 1")</f>
        <v/>
      </c>
    </row>
    <row r="25" spans="2:12" s="41" customFormat="1" ht="24.95" customHeight="1" thickBot="1" x14ac:dyDescent="0.3">
      <c r="B25" s="1010" t="s">
        <v>292</v>
      </c>
      <c r="C25" s="1011"/>
      <c r="D25" s="1011"/>
      <c r="E25" s="1011"/>
      <c r="F25" s="1011"/>
      <c r="G25" s="1011"/>
      <c r="H25" s="1011"/>
      <c r="I25" s="1012"/>
      <c r="J25" s="1150"/>
      <c r="K25" s="1151"/>
    </row>
    <row r="26" spans="2:12" s="41" customFormat="1" ht="24.95" customHeight="1" thickBot="1" x14ac:dyDescent="0.3">
      <c r="B26" s="1025" t="s">
        <v>293</v>
      </c>
      <c r="C26" s="1026"/>
      <c r="D26" s="1026"/>
      <c r="E26" s="1026"/>
      <c r="F26" s="1026"/>
      <c r="G26" s="1026"/>
      <c r="H26" s="1026"/>
      <c r="I26" s="1027"/>
      <c r="J26" s="1152"/>
      <c r="K26" s="1153"/>
    </row>
    <row r="27" spans="2:12" s="41" customFormat="1" ht="32.25" customHeight="1" thickBot="1" x14ac:dyDescent="0.3">
      <c r="B27" s="1010" t="s">
        <v>294</v>
      </c>
      <c r="C27" s="1011"/>
      <c r="D27" s="1011"/>
      <c r="E27" s="1011"/>
      <c r="F27" s="1011"/>
      <c r="G27" s="1011"/>
      <c r="H27" s="1011"/>
      <c r="I27" s="1012"/>
      <c r="J27" s="1152"/>
      <c r="K27" s="1153"/>
    </row>
    <row r="28" spans="2:12" s="41" customFormat="1" ht="114.75" customHeight="1" thickBot="1" x14ac:dyDescent="0.3">
      <c r="B28" s="1010" t="s">
        <v>632</v>
      </c>
      <c r="C28" s="1011"/>
      <c r="D28" s="1011"/>
      <c r="E28" s="1011"/>
      <c r="F28" s="1011"/>
      <c r="G28" s="1011"/>
      <c r="H28" s="1011"/>
      <c r="I28" s="1012"/>
      <c r="J28" s="1152"/>
      <c r="K28" s="1153"/>
    </row>
    <row r="29" spans="2:12" s="41" customFormat="1" ht="24.95" customHeight="1" thickBot="1" x14ac:dyDescent="0.3">
      <c r="B29" s="1010" t="s">
        <v>295</v>
      </c>
      <c r="C29" s="1011"/>
      <c r="D29" s="1011"/>
      <c r="E29" s="1011"/>
      <c r="F29" s="1011"/>
      <c r="G29" s="1011"/>
      <c r="H29" s="1011"/>
      <c r="I29" s="1012"/>
      <c r="J29" s="1152"/>
      <c r="K29" s="1153"/>
    </row>
    <row r="30" spans="2:12" s="41" customFormat="1" ht="45" customHeight="1" thickBot="1" x14ac:dyDescent="0.3">
      <c r="B30" s="1010" t="s">
        <v>457</v>
      </c>
      <c r="C30" s="1011"/>
      <c r="D30" s="1011"/>
      <c r="E30" s="1011"/>
      <c r="F30" s="1011"/>
      <c r="G30" s="1011"/>
      <c r="H30" s="1011"/>
      <c r="I30" s="1012"/>
      <c r="J30" s="1154"/>
      <c r="K30" s="1155"/>
    </row>
    <row r="31" spans="2:12" s="41" customFormat="1" ht="24.95" customHeight="1" thickBot="1" x14ac:dyDescent="0.3">
      <c r="B31" s="1010" t="s">
        <v>296</v>
      </c>
      <c r="C31" s="1011"/>
      <c r="D31" s="1011"/>
      <c r="E31" s="1011"/>
      <c r="F31" s="1011"/>
      <c r="G31" s="1011"/>
      <c r="H31" s="1011"/>
      <c r="I31" s="1012"/>
      <c r="J31" s="1156"/>
      <c r="K31" s="1157"/>
    </row>
    <row r="32" spans="2:12" s="41" customFormat="1" ht="27.75" customHeight="1" thickBot="1" x14ac:dyDescent="0.3">
      <c r="B32" s="1010" t="s">
        <v>738</v>
      </c>
      <c r="C32" s="1011"/>
      <c r="D32" s="1011"/>
      <c r="E32" s="1011"/>
      <c r="F32" s="1011"/>
      <c r="G32" s="1011"/>
      <c r="H32" s="1011"/>
      <c r="I32" s="1012"/>
      <c r="J32" s="1152"/>
      <c r="K32" s="1153"/>
    </row>
    <row r="33" spans="2:12" s="41" customFormat="1" ht="45.75" customHeight="1" thickBot="1" x14ac:dyDescent="0.3">
      <c r="B33" s="1010" t="s">
        <v>739</v>
      </c>
      <c r="C33" s="1011"/>
      <c r="D33" s="1011"/>
      <c r="E33" s="1011"/>
      <c r="F33" s="1011"/>
      <c r="G33" s="1011"/>
      <c r="H33" s="1011"/>
      <c r="I33" s="1012"/>
      <c r="J33" s="1148"/>
      <c r="K33" s="1149"/>
    </row>
    <row r="34" spans="2:12" ht="13.15" customHeight="1" thickBot="1" x14ac:dyDescent="0.3">
      <c r="B34" s="1013"/>
      <c r="C34" s="1014"/>
      <c r="D34" s="1014"/>
      <c r="E34" s="1014"/>
      <c r="F34" s="1014"/>
      <c r="G34" s="1014"/>
      <c r="H34" s="1014"/>
      <c r="I34" s="1014"/>
      <c r="J34" s="1014"/>
      <c r="K34" s="1015"/>
      <c r="L34" s="40"/>
    </row>
    <row r="35" spans="2:12" s="41" customFormat="1" ht="15.6" customHeight="1" thickBot="1" x14ac:dyDescent="0.3">
      <c r="B35" s="1016" t="s">
        <v>740</v>
      </c>
      <c r="C35" s="1017"/>
      <c r="D35" s="1017"/>
      <c r="E35" s="1018"/>
      <c r="F35" s="283">
        <v>2020</v>
      </c>
      <c r="G35" s="283">
        <f t="shared" ref="G35:J35" si="0">F35+1</f>
        <v>2021</v>
      </c>
      <c r="H35" s="283">
        <f t="shared" si="0"/>
        <v>2022</v>
      </c>
      <c r="I35" s="283">
        <f t="shared" si="0"/>
        <v>2023</v>
      </c>
      <c r="J35" s="283">
        <f t="shared" si="0"/>
        <v>2024</v>
      </c>
      <c r="K35" s="283">
        <f>J35+1</f>
        <v>2025</v>
      </c>
    </row>
    <row r="36" spans="2:12" s="41" customFormat="1" ht="90" customHeight="1" thickBot="1" x14ac:dyDescent="0.3">
      <c r="B36" s="1019"/>
      <c r="C36" s="1020"/>
      <c r="D36" s="1020"/>
      <c r="E36" s="1021"/>
      <c r="F36" s="1158"/>
      <c r="G36" s="1158"/>
      <c r="H36" s="1158"/>
      <c r="I36" s="1158"/>
      <c r="J36" s="1159"/>
      <c r="K36" s="1158"/>
    </row>
    <row r="37" spans="2:12" ht="13.15" customHeight="1" thickBot="1" x14ac:dyDescent="0.3">
      <c r="B37" s="1013"/>
      <c r="C37" s="1014"/>
      <c r="D37" s="1014"/>
      <c r="E37" s="1014"/>
      <c r="F37" s="1014"/>
      <c r="G37" s="1014"/>
      <c r="H37" s="1014"/>
      <c r="I37" s="1014"/>
      <c r="J37" s="1014"/>
      <c r="K37" s="1015"/>
      <c r="L37" s="40"/>
    </row>
    <row r="38" spans="2:12" s="41" customFormat="1" ht="15.6" customHeight="1" thickBot="1" x14ac:dyDescent="0.3">
      <c r="B38" s="1016" t="s">
        <v>458</v>
      </c>
      <c r="C38" s="1017"/>
      <c r="D38" s="1017"/>
      <c r="E38" s="1018"/>
      <c r="F38" s="283">
        <v>2020</v>
      </c>
      <c r="G38" s="283">
        <f t="shared" ref="G38:J38" si="1">F38+1</f>
        <v>2021</v>
      </c>
      <c r="H38" s="283">
        <f t="shared" si="1"/>
        <v>2022</v>
      </c>
      <c r="I38" s="283">
        <f t="shared" si="1"/>
        <v>2023</v>
      </c>
      <c r="J38" s="283">
        <f t="shared" si="1"/>
        <v>2024</v>
      </c>
      <c r="K38" s="283">
        <f>J38+1</f>
        <v>2025</v>
      </c>
    </row>
    <row r="39" spans="2:12" s="41" customFormat="1" ht="90.75" customHeight="1" thickBot="1" x14ac:dyDescent="0.3">
      <c r="B39" s="1019"/>
      <c r="C39" s="1020"/>
      <c r="D39" s="1020"/>
      <c r="E39" s="1021"/>
      <c r="F39" s="1158"/>
      <c r="G39" s="1140"/>
      <c r="H39" s="1140"/>
      <c r="I39" s="1160"/>
      <c r="J39" s="1140"/>
      <c r="K39" s="1140"/>
    </row>
    <row r="40" spans="2:12" ht="13.15" customHeight="1" thickBot="1" x14ac:dyDescent="0.3">
      <c r="B40" s="1013"/>
      <c r="C40" s="1014"/>
      <c r="D40" s="1014"/>
      <c r="E40" s="1014"/>
      <c r="F40" s="1014"/>
      <c r="G40" s="1014"/>
      <c r="H40" s="1014"/>
      <c r="I40" s="1014"/>
      <c r="J40" s="1014"/>
      <c r="K40" s="1015"/>
      <c r="L40" s="40"/>
    </row>
    <row r="41" spans="2:12" s="41" customFormat="1" ht="30" customHeight="1" thickBot="1" x14ac:dyDescent="0.3">
      <c r="B41" s="1010" t="s">
        <v>633</v>
      </c>
      <c r="C41" s="1011"/>
      <c r="D41" s="1011"/>
      <c r="E41" s="1011"/>
      <c r="F41" s="1011"/>
      <c r="G41" s="1011"/>
      <c r="H41" s="1011"/>
      <c r="I41" s="1012"/>
      <c r="J41" s="1161"/>
      <c r="K41" s="1162"/>
    </row>
    <row r="42" spans="2:12" ht="12" customHeight="1" x14ac:dyDescent="0.25">
      <c r="B42" s="1035" t="s">
        <v>741</v>
      </c>
      <c r="C42" s="1035"/>
      <c r="D42" s="1035"/>
      <c r="E42" s="1035"/>
      <c r="F42" s="1035"/>
      <c r="G42" s="1035"/>
      <c r="H42" s="1035"/>
      <c r="I42" s="1035"/>
      <c r="J42" s="1035"/>
      <c r="K42" s="1035"/>
      <c r="L42" s="40"/>
    </row>
    <row r="43" spans="2:12" ht="15.75" x14ac:dyDescent="0.25">
      <c r="B43" s="40"/>
      <c r="C43" s="40"/>
      <c r="D43" s="40"/>
      <c r="E43" s="40"/>
      <c r="F43" s="40"/>
      <c r="G43" s="40"/>
      <c r="H43" s="40"/>
      <c r="I43" s="40"/>
      <c r="J43" s="40"/>
      <c r="K43" s="40"/>
      <c r="L43" s="40"/>
    </row>
    <row r="44" spans="2:12" ht="15.75" x14ac:dyDescent="0.25">
      <c r="B44" s="40"/>
      <c r="C44" s="40"/>
      <c r="D44" s="40"/>
      <c r="E44" s="40"/>
      <c r="F44" s="40"/>
      <c r="G44" s="40"/>
      <c r="H44" s="40"/>
      <c r="I44" s="40"/>
      <c r="J44" s="40"/>
      <c r="K44" s="40"/>
      <c r="L44" s="40"/>
    </row>
    <row r="45" spans="2:12" ht="15.75" x14ac:dyDescent="0.25">
      <c r="B45" s="40"/>
      <c r="C45" s="40"/>
      <c r="D45" s="40"/>
      <c r="E45" s="40"/>
      <c r="F45" s="40"/>
      <c r="G45" s="40"/>
      <c r="H45" s="40"/>
      <c r="I45" s="40"/>
      <c r="J45" s="40"/>
      <c r="K45" s="40"/>
      <c r="L45" s="40"/>
    </row>
  </sheetData>
  <sheetProtection algorithmName="SHA-512" hashValue="b2r10+F6hCoTdL6iKCxWvbEztD8SSAIK9X3WtaOqhzq8ikGJK/BHFHaOTJZgNr4+UiBiy3ixbnBJqza0pulm5A==" saltValue="6/cWhSgBXKaTjcLyV3Ey9g==" spinCount="100000" sheet="1" objects="1" scenarios="1"/>
  <protectedRanges>
    <protectedRange sqref="J15:J16" name="Range1"/>
  </protectedRanges>
  <mergeCells count="46">
    <mergeCell ref="B1:K1"/>
    <mergeCell ref="J3:K3"/>
    <mergeCell ref="B42:K42"/>
    <mergeCell ref="J29:K29"/>
    <mergeCell ref="J41:K41"/>
    <mergeCell ref="B29:I29"/>
    <mergeCell ref="B30:I30"/>
    <mergeCell ref="B31:I31"/>
    <mergeCell ref="B32:I32"/>
    <mergeCell ref="B33:I33"/>
    <mergeCell ref="B34:K34"/>
    <mergeCell ref="B37:K37"/>
    <mergeCell ref="J25:K25"/>
    <mergeCell ref="J4:K4"/>
    <mergeCell ref="B24:I24"/>
    <mergeCell ref="B25:I25"/>
    <mergeCell ref="B26:I26"/>
    <mergeCell ref="A7:L7"/>
    <mergeCell ref="B10:C10"/>
    <mergeCell ref="J9:K9"/>
    <mergeCell ref="E10:I10"/>
    <mergeCell ref="E11:I11"/>
    <mergeCell ref="E12:I12"/>
    <mergeCell ref="E19:I19"/>
    <mergeCell ref="E20:I20"/>
    <mergeCell ref="J24:K24"/>
    <mergeCell ref="J26:K26"/>
    <mergeCell ref="B13:C13"/>
    <mergeCell ref="E13:I13"/>
    <mergeCell ref="A6:L6"/>
    <mergeCell ref="E17:I17"/>
    <mergeCell ref="E18:I18"/>
    <mergeCell ref="B11:C11"/>
    <mergeCell ref="B12:C12"/>
    <mergeCell ref="B41:I41"/>
    <mergeCell ref="J27:K27"/>
    <mergeCell ref="J28:K28"/>
    <mergeCell ref="J30:K30"/>
    <mergeCell ref="J31:K31"/>
    <mergeCell ref="J32:K32"/>
    <mergeCell ref="B28:I28"/>
    <mergeCell ref="B27:I27"/>
    <mergeCell ref="B40:K40"/>
    <mergeCell ref="B35:E36"/>
    <mergeCell ref="B38:E39"/>
    <mergeCell ref="J33:K33"/>
  </mergeCells>
  <conditionalFormatting sqref="J24:K24">
    <cfRule type="cellIs" dxfId="0" priority="1" operator="notEqual">
      <formula>SUM($J$25:$K$27)</formula>
    </cfRule>
  </conditionalFormatting>
  <printOptions horizontalCentered="1"/>
  <pageMargins left="0.05" right="0.05" top="0.5" bottom="0.5" header="0.17" footer="0.25"/>
  <pageSetup scale="67" fitToHeight="0" orientation="portrait" r:id="rId1"/>
  <headerFooter alignWithMargins="0">
    <oddFooter>&amp;L&amp;D&amp;R&amp;F, &amp;A, Page &amp;P of &amp;N</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1D36662-1C9C-4532-9DE5-F37846BF77D1}">
          <x14:formula1>
            <xm:f>Lists!$G$3:$G$5</xm:f>
          </x14:formula1>
          <xm:sqref>F39:K39</xm:sqref>
        </x14:dataValidation>
        <x14:dataValidation type="list" allowBlank="1" showInputMessage="1" showErrorMessage="1" xr:uid="{97760CCE-3B24-40B3-9AD4-24F98EA97D3E}">
          <x14:formula1>
            <xm:f>Lists!$P$2:$P$41</xm:f>
          </x14:formula1>
          <xm:sqref>K11:K13</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dimension ref="A1:G40"/>
  <sheetViews>
    <sheetView showGridLines="0" showRowColHeaders="0" zoomScale="110" zoomScaleNormal="110" workbookViewId="0">
      <selection activeCell="C10" sqref="C10"/>
    </sheetView>
  </sheetViews>
  <sheetFormatPr defaultColWidth="9.1640625" defaultRowHeight="15.75" x14ac:dyDescent="0.25"/>
  <cols>
    <col min="1" max="1" width="3.5" style="36" customWidth="1"/>
    <col min="2" max="2" width="75.83203125" style="35" customWidth="1"/>
    <col min="3" max="3" width="35.83203125" style="35" customWidth="1"/>
    <col min="4" max="4" width="9.1640625" style="35" customWidth="1"/>
    <col min="5" max="5" width="5.33203125" style="36" hidden="1" customWidth="1"/>
    <col min="6" max="6" width="4.5" style="36" hidden="1" customWidth="1"/>
    <col min="7" max="7" width="21" style="35" bestFit="1" customWidth="1"/>
    <col min="8" max="250" width="9.1640625" style="35"/>
    <col min="251" max="251" width="4.5" style="35" customWidth="1"/>
    <col min="252" max="252" width="50.6640625" style="35" customWidth="1"/>
    <col min="253" max="253" width="24" style="35" customWidth="1"/>
    <col min="254" max="254" width="23.6640625" style="35" customWidth="1"/>
    <col min="255" max="255" width="22.6640625" style="35" customWidth="1"/>
    <col min="256" max="256" width="6.33203125" style="35" customWidth="1"/>
    <col min="257" max="257" width="14.33203125" style="35" customWidth="1"/>
    <col min="258" max="259" width="12.83203125" style="35" customWidth="1"/>
    <col min="260" max="260" width="15.6640625" style="35" customWidth="1"/>
    <col min="261" max="506" width="9.1640625" style="35"/>
    <col min="507" max="507" width="4.5" style="35" customWidth="1"/>
    <col min="508" max="508" width="50.6640625" style="35" customWidth="1"/>
    <col min="509" max="509" width="24" style="35" customWidth="1"/>
    <col min="510" max="510" width="23.6640625" style="35" customWidth="1"/>
    <col min="511" max="511" width="22.6640625" style="35" customWidth="1"/>
    <col min="512" max="512" width="6.33203125" style="35" customWidth="1"/>
    <col min="513" max="513" width="14.33203125" style="35" customWidth="1"/>
    <col min="514" max="515" width="12.83203125" style="35" customWidth="1"/>
    <col min="516" max="516" width="15.6640625" style="35" customWidth="1"/>
    <col min="517" max="762" width="9.1640625" style="35"/>
    <col min="763" max="763" width="4.5" style="35" customWidth="1"/>
    <col min="764" max="764" width="50.6640625" style="35" customWidth="1"/>
    <col min="765" max="765" width="24" style="35" customWidth="1"/>
    <col min="766" max="766" width="23.6640625" style="35" customWidth="1"/>
    <col min="767" max="767" width="22.6640625" style="35" customWidth="1"/>
    <col min="768" max="768" width="6.33203125" style="35" customWidth="1"/>
    <col min="769" max="769" width="14.33203125" style="35" customWidth="1"/>
    <col min="770" max="771" width="12.83203125" style="35" customWidth="1"/>
    <col min="772" max="772" width="15.6640625" style="35" customWidth="1"/>
    <col min="773" max="1018" width="9.1640625" style="35"/>
    <col min="1019" max="1019" width="4.5" style="35" customWidth="1"/>
    <col min="1020" max="1020" width="50.6640625" style="35" customWidth="1"/>
    <col min="1021" max="1021" width="24" style="35" customWidth="1"/>
    <col min="1022" max="1022" width="23.6640625" style="35" customWidth="1"/>
    <col min="1023" max="1023" width="22.6640625" style="35" customWidth="1"/>
    <col min="1024" max="1024" width="6.33203125" style="35" customWidth="1"/>
    <col min="1025" max="1025" width="14.33203125" style="35" customWidth="1"/>
    <col min="1026" max="1027" width="12.83203125" style="35" customWidth="1"/>
    <col min="1028" max="1028" width="15.6640625" style="35" customWidth="1"/>
    <col min="1029" max="1274" width="9.1640625" style="35"/>
    <col min="1275" max="1275" width="4.5" style="35" customWidth="1"/>
    <col min="1276" max="1276" width="50.6640625" style="35" customWidth="1"/>
    <col min="1277" max="1277" width="24" style="35" customWidth="1"/>
    <col min="1278" max="1278" width="23.6640625" style="35" customWidth="1"/>
    <col min="1279" max="1279" width="22.6640625" style="35" customWidth="1"/>
    <col min="1280" max="1280" width="6.33203125" style="35" customWidth="1"/>
    <col min="1281" max="1281" width="14.33203125" style="35" customWidth="1"/>
    <col min="1282" max="1283" width="12.83203125" style="35" customWidth="1"/>
    <col min="1284" max="1284" width="15.6640625" style="35" customWidth="1"/>
    <col min="1285" max="1530" width="9.1640625" style="35"/>
    <col min="1531" max="1531" width="4.5" style="35" customWidth="1"/>
    <col min="1532" max="1532" width="50.6640625" style="35" customWidth="1"/>
    <col min="1533" max="1533" width="24" style="35" customWidth="1"/>
    <col min="1534" max="1534" width="23.6640625" style="35" customWidth="1"/>
    <col min="1535" max="1535" width="22.6640625" style="35" customWidth="1"/>
    <col min="1536" max="1536" width="6.33203125" style="35" customWidth="1"/>
    <col min="1537" max="1537" width="14.33203125" style="35" customWidth="1"/>
    <col min="1538" max="1539" width="12.83203125" style="35" customWidth="1"/>
    <col min="1540" max="1540" width="15.6640625" style="35" customWidth="1"/>
    <col min="1541" max="1786" width="9.1640625" style="35"/>
    <col min="1787" max="1787" width="4.5" style="35" customWidth="1"/>
    <col min="1788" max="1788" width="50.6640625" style="35" customWidth="1"/>
    <col min="1789" max="1789" width="24" style="35" customWidth="1"/>
    <col min="1790" max="1790" width="23.6640625" style="35" customWidth="1"/>
    <col min="1791" max="1791" width="22.6640625" style="35" customWidth="1"/>
    <col min="1792" max="1792" width="6.33203125" style="35" customWidth="1"/>
    <col min="1793" max="1793" width="14.33203125" style="35" customWidth="1"/>
    <col min="1794" max="1795" width="12.83203125" style="35" customWidth="1"/>
    <col min="1796" max="1796" width="15.6640625" style="35" customWidth="1"/>
    <col min="1797" max="2042" width="9.1640625" style="35"/>
    <col min="2043" max="2043" width="4.5" style="35" customWidth="1"/>
    <col min="2044" max="2044" width="50.6640625" style="35" customWidth="1"/>
    <col min="2045" max="2045" width="24" style="35" customWidth="1"/>
    <col min="2046" max="2046" width="23.6640625" style="35" customWidth="1"/>
    <col min="2047" max="2047" width="22.6640625" style="35" customWidth="1"/>
    <col min="2048" max="2048" width="6.33203125" style="35" customWidth="1"/>
    <col min="2049" max="2049" width="14.33203125" style="35" customWidth="1"/>
    <col min="2050" max="2051" width="12.83203125" style="35" customWidth="1"/>
    <col min="2052" max="2052" width="15.6640625" style="35" customWidth="1"/>
    <col min="2053" max="2298" width="9.1640625" style="35"/>
    <col min="2299" max="2299" width="4.5" style="35" customWidth="1"/>
    <col min="2300" max="2300" width="50.6640625" style="35" customWidth="1"/>
    <col min="2301" max="2301" width="24" style="35" customWidth="1"/>
    <col min="2302" max="2302" width="23.6640625" style="35" customWidth="1"/>
    <col min="2303" max="2303" width="22.6640625" style="35" customWidth="1"/>
    <col min="2304" max="2304" width="6.33203125" style="35" customWidth="1"/>
    <col min="2305" max="2305" width="14.33203125" style="35" customWidth="1"/>
    <col min="2306" max="2307" width="12.83203125" style="35" customWidth="1"/>
    <col min="2308" max="2308" width="15.6640625" style="35" customWidth="1"/>
    <col min="2309" max="2554" width="9.1640625" style="35"/>
    <col min="2555" max="2555" width="4.5" style="35" customWidth="1"/>
    <col min="2556" max="2556" width="50.6640625" style="35" customWidth="1"/>
    <col min="2557" max="2557" width="24" style="35" customWidth="1"/>
    <col min="2558" max="2558" width="23.6640625" style="35" customWidth="1"/>
    <col min="2559" max="2559" width="22.6640625" style="35" customWidth="1"/>
    <col min="2560" max="2560" width="6.33203125" style="35" customWidth="1"/>
    <col min="2561" max="2561" width="14.33203125" style="35" customWidth="1"/>
    <col min="2562" max="2563" width="12.83203125" style="35" customWidth="1"/>
    <col min="2564" max="2564" width="15.6640625" style="35" customWidth="1"/>
    <col min="2565" max="2810" width="9.1640625" style="35"/>
    <col min="2811" max="2811" width="4.5" style="35" customWidth="1"/>
    <col min="2812" max="2812" width="50.6640625" style="35" customWidth="1"/>
    <col min="2813" max="2813" width="24" style="35" customWidth="1"/>
    <col min="2814" max="2814" width="23.6640625" style="35" customWidth="1"/>
    <col min="2815" max="2815" width="22.6640625" style="35" customWidth="1"/>
    <col min="2816" max="2816" width="6.33203125" style="35" customWidth="1"/>
    <col min="2817" max="2817" width="14.33203125" style="35" customWidth="1"/>
    <col min="2818" max="2819" width="12.83203125" style="35" customWidth="1"/>
    <col min="2820" max="2820" width="15.6640625" style="35" customWidth="1"/>
    <col min="2821" max="3066" width="9.1640625" style="35"/>
    <col min="3067" max="3067" width="4.5" style="35" customWidth="1"/>
    <col min="3068" max="3068" width="50.6640625" style="35" customWidth="1"/>
    <col min="3069" max="3069" width="24" style="35" customWidth="1"/>
    <col min="3070" max="3070" width="23.6640625" style="35" customWidth="1"/>
    <col min="3071" max="3071" width="22.6640625" style="35" customWidth="1"/>
    <col min="3072" max="3072" width="6.33203125" style="35" customWidth="1"/>
    <col min="3073" max="3073" width="14.33203125" style="35" customWidth="1"/>
    <col min="3074" max="3075" width="12.83203125" style="35" customWidth="1"/>
    <col min="3076" max="3076" width="15.6640625" style="35" customWidth="1"/>
    <col min="3077" max="3322" width="9.1640625" style="35"/>
    <col min="3323" max="3323" width="4.5" style="35" customWidth="1"/>
    <col min="3324" max="3324" width="50.6640625" style="35" customWidth="1"/>
    <col min="3325" max="3325" width="24" style="35" customWidth="1"/>
    <col min="3326" max="3326" width="23.6640625" style="35" customWidth="1"/>
    <col min="3327" max="3327" width="22.6640625" style="35" customWidth="1"/>
    <col min="3328" max="3328" width="6.33203125" style="35" customWidth="1"/>
    <col min="3329" max="3329" width="14.33203125" style="35" customWidth="1"/>
    <col min="3330" max="3331" width="12.83203125" style="35" customWidth="1"/>
    <col min="3332" max="3332" width="15.6640625" style="35" customWidth="1"/>
    <col min="3333" max="3578" width="9.1640625" style="35"/>
    <col min="3579" max="3579" width="4.5" style="35" customWidth="1"/>
    <col min="3580" max="3580" width="50.6640625" style="35" customWidth="1"/>
    <col min="3581" max="3581" width="24" style="35" customWidth="1"/>
    <col min="3582" max="3582" width="23.6640625" style="35" customWidth="1"/>
    <col min="3583" max="3583" width="22.6640625" style="35" customWidth="1"/>
    <col min="3584" max="3584" width="6.33203125" style="35" customWidth="1"/>
    <col min="3585" max="3585" width="14.33203125" style="35" customWidth="1"/>
    <col min="3586" max="3587" width="12.83203125" style="35" customWidth="1"/>
    <col min="3588" max="3588" width="15.6640625" style="35" customWidth="1"/>
    <col min="3589" max="3834" width="9.1640625" style="35"/>
    <col min="3835" max="3835" width="4.5" style="35" customWidth="1"/>
    <col min="3836" max="3836" width="50.6640625" style="35" customWidth="1"/>
    <col min="3837" max="3837" width="24" style="35" customWidth="1"/>
    <col min="3838" max="3838" width="23.6640625" style="35" customWidth="1"/>
    <col min="3839" max="3839" width="22.6640625" style="35" customWidth="1"/>
    <col min="3840" max="3840" width="6.33203125" style="35" customWidth="1"/>
    <col min="3841" max="3841" width="14.33203125" style="35" customWidth="1"/>
    <col min="3842" max="3843" width="12.83203125" style="35" customWidth="1"/>
    <col min="3844" max="3844" width="15.6640625" style="35" customWidth="1"/>
    <col min="3845" max="4090" width="9.1640625" style="35"/>
    <col min="4091" max="4091" width="4.5" style="35" customWidth="1"/>
    <col min="4092" max="4092" width="50.6640625" style="35" customWidth="1"/>
    <col min="4093" max="4093" width="24" style="35" customWidth="1"/>
    <col min="4094" max="4094" width="23.6640625" style="35" customWidth="1"/>
    <col min="4095" max="4095" width="22.6640625" style="35" customWidth="1"/>
    <col min="4096" max="4096" width="6.33203125" style="35" customWidth="1"/>
    <col min="4097" max="4097" width="14.33203125" style="35" customWidth="1"/>
    <col min="4098" max="4099" width="12.83203125" style="35" customWidth="1"/>
    <col min="4100" max="4100" width="15.6640625" style="35" customWidth="1"/>
    <col min="4101" max="4346" width="9.1640625" style="35"/>
    <col min="4347" max="4347" width="4.5" style="35" customWidth="1"/>
    <col min="4348" max="4348" width="50.6640625" style="35" customWidth="1"/>
    <col min="4349" max="4349" width="24" style="35" customWidth="1"/>
    <col min="4350" max="4350" width="23.6640625" style="35" customWidth="1"/>
    <col min="4351" max="4351" width="22.6640625" style="35" customWidth="1"/>
    <col min="4352" max="4352" width="6.33203125" style="35" customWidth="1"/>
    <col min="4353" max="4353" width="14.33203125" style="35" customWidth="1"/>
    <col min="4354" max="4355" width="12.83203125" style="35" customWidth="1"/>
    <col min="4356" max="4356" width="15.6640625" style="35" customWidth="1"/>
    <col min="4357" max="4602" width="9.1640625" style="35"/>
    <col min="4603" max="4603" width="4.5" style="35" customWidth="1"/>
    <col min="4604" max="4604" width="50.6640625" style="35" customWidth="1"/>
    <col min="4605" max="4605" width="24" style="35" customWidth="1"/>
    <col min="4606" max="4606" width="23.6640625" style="35" customWidth="1"/>
    <col min="4607" max="4607" width="22.6640625" style="35" customWidth="1"/>
    <col min="4608" max="4608" width="6.33203125" style="35" customWidth="1"/>
    <col min="4609" max="4609" width="14.33203125" style="35" customWidth="1"/>
    <col min="4610" max="4611" width="12.83203125" style="35" customWidth="1"/>
    <col min="4612" max="4612" width="15.6640625" style="35" customWidth="1"/>
    <col min="4613" max="4858" width="9.1640625" style="35"/>
    <col min="4859" max="4859" width="4.5" style="35" customWidth="1"/>
    <col min="4860" max="4860" width="50.6640625" style="35" customWidth="1"/>
    <col min="4861" max="4861" width="24" style="35" customWidth="1"/>
    <col min="4862" max="4862" width="23.6640625" style="35" customWidth="1"/>
    <col min="4863" max="4863" width="22.6640625" style="35" customWidth="1"/>
    <col min="4864" max="4864" width="6.33203125" style="35" customWidth="1"/>
    <col min="4865" max="4865" width="14.33203125" style="35" customWidth="1"/>
    <col min="4866" max="4867" width="12.83203125" style="35" customWidth="1"/>
    <col min="4868" max="4868" width="15.6640625" style="35" customWidth="1"/>
    <col min="4869" max="5114" width="9.1640625" style="35"/>
    <col min="5115" max="5115" width="4.5" style="35" customWidth="1"/>
    <col min="5116" max="5116" width="50.6640625" style="35" customWidth="1"/>
    <col min="5117" max="5117" width="24" style="35" customWidth="1"/>
    <col min="5118" max="5118" width="23.6640625" style="35" customWidth="1"/>
    <col min="5119" max="5119" width="22.6640625" style="35" customWidth="1"/>
    <col min="5120" max="5120" width="6.33203125" style="35" customWidth="1"/>
    <col min="5121" max="5121" width="14.33203125" style="35" customWidth="1"/>
    <col min="5122" max="5123" width="12.83203125" style="35" customWidth="1"/>
    <col min="5124" max="5124" width="15.6640625" style="35" customWidth="1"/>
    <col min="5125" max="5370" width="9.1640625" style="35"/>
    <col min="5371" max="5371" width="4.5" style="35" customWidth="1"/>
    <col min="5372" max="5372" width="50.6640625" style="35" customWidth="1"/>
    <col min="5373" max="5373" width="24" style="35" customWidth="1"/>
    <col min="5374" max="5374" width="23.6640625" style="35" customWidth="1"/>
    <col min="5375" max="5375" width="22.6640625" style="35" customWidth="1"/>
    <col min="5376" max="5376" width="6.33203125" style="35" customWidth="1"/>
    <col min="5377" max="5377" width="14.33203125" style="35" customWidth="1"/>
    <col min="5378" max="5379" width="12.83203125" style="35" customWidth="1"/>
    <col min="5380" max="5380" width="15.6640625" style="35" customWidth="1"/>
    <col min="5381" max="5626" width="9.1640625" style="35"/>
    <col min="5627" max="5627" width="4.5" style="35" customWidth="1"/>
    <col min="5628" max="5628" width="50.6640625" style="35" customWidth="1"/>
    <col min="5629" max="5629" width="24" style="35" customWidth="1"/>
    <col min="5630" max="5630" width="23.6640625" style="35" customWidth="1"/>
    <col min="5631" max="5631" width="22.6640625" style="35" customWidth="1"/>
    <col min="5632" max="5632" width="6.33203125" style="35" customWidth="1"/>
    <col min="5633" max="5633" width="14.33203125" style="35" customWidth="1"/>
    <col min="5634" max="5635" width="12.83203125" style="35" customWidth="1"/>
    <col min="5636" max="5636" width="15.6640625" style="35" customWidth="1"/>
    <col min="5637" max="5882" width="9.1640625" style="35"/>
    <col min="5883" max="5883" width="4.5" style="35" customWidth="1"/>
    <col min="5884" max="5884" width="50.6640625" style="35" customWidth="1"/>
    <col min="5885" max="5885" width="24" style="35" customWidth="1"/>
    <col min="5886" max="5886" width="23.6640625" style="35" customWidth="1"/>
    <col min="5887" max="5887" width="22.6640625" style="35" customWidth="1"/>
    <col min="5888" max="5888" width="6.33203125" style="35" customWidth="1"/>
    <col min="5889" max="5889" width="14.33203125" style="35" customWidth="1"/>
    <col min="5890" max="5891" width="12.83203125" style="35" customWidth="1"/>
    <col min="5892" max="5892" width="15.6640625" style="35" customWidth="1"/>
    <col min="5893" max="6138" width="9.1640625" style="35"/>
    <col min="6139" max="6139" width="4.5" style="35" customWidth="1"/>
    <col min="6140" max="6140" width="50.6640625" style="35" customWidth="1"/>
    <col min="6141" max="6141" width="24" style="35" customWidth="1"/>
    <col min="6142" max="6142" width="23.6640625" style="35" customWidth="1"/>
    <col min="6143" max="6143" width="22.6640625" style="35" customWidth="1"/>
    <col min="6144" max="6144" width="6.33203125" style="35" customWidth="1"/>
    <col min="6145" max="6145" width="14.33203125" style="35" customWidth="1"/>
    <col min="6146" max="6147" width="12.83203125" style="35" customWidth="1"/>
    <col min="6148" max="6148" width="15.6640625" style="35" customWidth="1"/>
    <col min="6149" max="6394" width="9.1640625" style="35"/>
    <col min="6395" max="6395" width="4.5" style="35" customWidth="1"/>
    <col min="6396" max="6396" width="50.6640625" style="35" customWidth="1"/>
    <col min="6397" max="6397" width="24" style="35" customWidth="1"/>
    <col min="6398" max="6398" width="23.6640625" style="35" customWidth="1"/>
    <col min="6399" max="6399" width="22.6640625" style="35" customWidth="1"/>
    <col min="6400" max="6400" width="6.33203125" style="35" customWidth="1"/>
    <col min="6401" max="6401" width="14.33203125" style="35" customWidth="1"/>
    <col min="6402" max="6403" width="12.83203125" style="35" customWidth="1"/>
    <col min="6404" max="6404" width="15.6640625" style="35" customWidth="1"/>
    <col min="6405" max="6650" width="9.1640625" style="35"/>
    <col min="6651" max="6651" width="4.5" style="35" customWidth="1"/>
    <col min="6652" max="6652" width="50.6640625" style="35" customWidth="1"/>
    <col min="6653" max="6653" width="24" style="35" customWidth="1"/>
    <col min="6654" max="6654" width="23.6640625" style="35" customWidth="1"/>
    <col min="6655" max="6655" width="22.6640625" style="35" customWidth="1"/>
    <col min="6656" max="6656" width="6.33203125" style="35" customWidth="1"/>
    <col min="6657" max="6657" width="14.33203125" style="35" customWidth="1"/>
    <col min="6658" max="6659" width="12.83203125" style="35" customWidth="1"/>
    <col min="6660" max="6660" width="15.6640625" style="35" customWidth="1"/>
    <col min="6661" max="6906" width="9.1640625" style="35"/>
    <col min="6907" max="6907" width="4.5" style="35" customWidth="1"/>
    <col min="6908" max="6908" width="50.6640625" style="35" customWidth="1"/>
    <col min="6909" max="6909" width="24" style="35" customWidth="1"/>
    <col min="6910" max="6910" width="23.6640625" style="35" customWidth="1"/>
    <col min="6911" max="6911" width="22.6640625" style="35" customWidth="1"/>
    <col min="6912" max="6912" width="6.33203125" style="35" customWidth="1"/>
    <col min="6913" max="6913" width="14.33203125" style="35" customWidth="1"/>
    <col min="6914" max="6915" width="12.83203125" style="35" customWidth="1"/>
    <col min="6916" max="6916" width="15.6640625" style="35" customWidth="1"/>
    <col min="6917" max="7162" width="9.1640625" style="35"/>
    <col min="7163" max="7163" width="4.5" style="35" customWidth="1"/>
    <col min="7164" max="7164" width="50.6640625" style="35" customWidth="1"/>
    <col min="7165" max="7165" width="24" style="35" customWidth="1"/>
    <col min="7166" max="7166" width="23.6640625" style="35" customWidth="1"/>
    <col min="7167" max="7167" width="22.6640625" style="35" customWidth="1"/>
    <col min="7168" max="7168" width="6.33203125" style="35" customWidth="1"/>
    <col min="7169" max="7169" width="14.33203125" style="35" customWidth="1"/>
    <col min="7170" max="7171" width="12.83203125" style="35" customWidth="1"/>
    <col min="7172" max="7172" width="15.6640625" style="35" customWidth="1"/>
    <col min="7173" max="7418" width="9.1640625" style="35"/>
    <col min="7419" max="7419" width="4.5" style="35" customWidth="1"/>
    <col min="7420" max="7420" width="50.6640625" style="35" customWidth="1"/>
    <col min="7421" max="7421" width="24" style="35" customWidth="1"/>
    <col min="7422" max="7422" width="23.6640625" style="35" customWidth="1"/>
    <col min="7423" max="7423" width="22.6640625" style="35" customWidth="1"/>
    <col min="7424" max="7424" width="6.33203125" style="35" customWidth="1"/>
    <col min="7425" max="7425" width="14.33203125" style="35" customWidth="1"/>
    <col min="7426" max="7427" width="12.83203125" style="35" customWidth="1"/>
    <col min="7428" max="7428" width="15.6640625" style="35" customWidth="1"/>
    <col min="7429" max="7674" width="9.1640625" style="35"/>
    <col min="7675" max="7675" width="4.5" style="35" customWidth="1"/>
    <col min="7676" max="7676" width="50.6640625" style="35" customWidth="1"/>
    <col min="7677" max="7677" width="24" style="35" customWidth="1"/>
    <col min="7678" max="7678" width="23.6640625" style="35" customWidth="1"/>
    <col min="7679" max="7679" width="22.6640625" style="35" customWidth="1"/>
    <col min="7680" max="7680" width="6.33203125" style="35" customWidth="1"/>
    <col min="7681" max="7681" width="14.33203125" style="35" customWidth="1"/>
    <col min="7682" max="7683" width="12.83203125" style="35" customWidth="1"/>
    <col min="7684" max="7684" width="15.6640625" style="35" customWidth="1"/>
    <col min="7685" max="7930" width="9.1640625" style="35"/>
    <col min="7931" max="7931" width="4.5" style="35" customWidth="1"/>
    <col min="7932" max="7932" width="50.6640625" style="35" customWidth="1"/>
    <col min="7933" max="7933" width="24" style="35" customWidth="1"/>
    <col min="7934" max="7934" width="23.6640625" style="35" customWidth="1"/>
    <col min="7935" max="7935" width="22.6640625" style="35" customWidth="1"/>
    <col min="7936" max="7936" width="6.33203125" style="35" customWidth="1"/>
    <col min="7937" max="7937" width="14.33203125" style="35" customWidth="1"/>
    <col min="7938" max="7939" width="12.83203125" style="35" customWidth="1"/>
    <col min="7940" max="7940" width="15.6640625" style="35" customWidth="1"/>
    <col min="7941" max="8186" width="9.1640625" style="35"/>
    <col min="8187" max="8187" width="4.5" style="35" customWidth="1"/>
    <col min="8188" max="8188" width="50.6640625" style="35" customWidth="1"/>
    <col min="8189" max="8189" width="24" style="35" customWidth="1"/>
    <col min="8190" max="8190" width="23.6640625" style="35" customWidth="1"/>
    <col min="8191" max="8191" width="22.6640625" style="35" customWidth="1"/>
    <col min="8192" max="8192" width="6.33203125" style="35" customWidth="1"/>
    <col min="8193" max="8193" width="14.33203125" style="35" customWidth="1"/>
    <col min="8194" max="8195" width="12.83203125" style="35" customWidth="1"/>
    <col min="8196" max="8196" width="15.6640625" style="35" customWidth="1"/>
    <col min="8197" max="8442" width="9.1640625" style="35"/>
    <col min="8443" max="8443" width="4.5" style="35" customWidth="1"/>
    <col min="8444" max="8444" width="50.6640625" style="35" customWidth="1"/>
    <col min="8445" max="8445" width="24" style="35" customWidth="1"/>
    <col min="8446" max="8446" width="23.6640625" style="35" customWidth="1"/>
    <col min="8447" max="8447" width="22.6640625" style="35" customWidth="1"/>
    <col min="8448" max="8448" width="6.33203125" style="35" customWidth="1"/>
    <col min="8449" max="8449" width="14.33203125" style="35" customWidth="1"/>
    <col min="8450" max="8451" width="12.83203125" style="35" customWidth="1"/>
    <col min="8452" max="8452" width="15.6640625" style="35" customWidth="1"/>
    <col min="8453" max="8698" width="9.1640625" style="35"/>
    <col min="8699" max="8699" width="4.5" style="35" customWidth="1"/>
    <col min="8700" max="8700" width="50.6640625" style="35" customWidth="1"/>
    <col min="8701" max="8701" width="24" style="35" customWidth="1"/>
    <col min="8702" max="8702" width="23.6640625" style="35" customWidth="1"/>
    <col min="8703" max="8703" width="22.6640625" style="35" customWidth="1"/>
    <col min="8704" max="8704" width="6.33203125" style="35" customWidth="1"/>
    <col min="8705" max="8705" width="14.33203125" style="35" customWidth="1"/>
    <col min="8706" max="8707" width="12.83203125" style="35" customWidth="1"/>
    <col min="8708" max="8708" width="15.6640625" style="35" customWidth="1"/>
    <col min="8709" max="8954" width="9.1640625" style="35"/>
    <col min="8955" max="8955" width="4.5" style="35" customWidth="1"/>
    <col min="8956" max="8956" width="50.6640625" style="35" customWidth="1"/>
    <col min="8957" max="8957" width="24" style="35" customWidth="1"/>
    <col min="8958" max="8958" width="23.6640625" style="35" customWidth="1"/>
    <col min="8959" max="8959" width="22.6640625" style="35" customWidth="1"/>
    <col min="8960" max="8960" width="6.33203125" style="35" customWidth="1"/>
    <col min="8961" max="8961" width="14.33203125" style="35" customWidth="1"/>
    <col min="8962" max="8963" width="12.83203125" style="35" customWidth="1"/>
    <col min="8964" max="8964" width="15.6640625" style="35" customWidth="1"/>
    <col min="8965" max="9210" width="9.1640625" style="35"/>
    <col min="9211" max="9211" width="4.5" style="35" customWidth="1"/>
    <col min="9212" max="9212" width="50.6640625" style="35" customWidth="1"/>
    <col min="9213" max="9213" width="24" style="35" customWidth="1"/>
    <col min="9214" max="9214" width="23.6640625" style="35" customWidth="1"/>
    <col min="9215" max="9215" width="22.6640625" style="35" customWidth="1"/>
    <col min="9216" max="9216" width="6.33203125" style="35" customWidth="1"/>
    <col min="9217" max="9217" width="14.33203125" style="35" customWidth="1"/>
    <col min="9218" max="9219" width="12.83203125" style="35" customWidth="1"/>
    <col min="9220" max="9220" width="15.6640625" style="35" customWidth="1"/>
    <col min="9221" max="9466" width="9.1640625" style="35"/>
    <col min="9467" max="9467" width="4.5" style="35" customWidth="1"/>
    <col min="9468" max="9468" width="50.6640625" style="35" customWidth="1"/>
    <col min="9469" max="9469" width="24" style="35" customWidth="1"/>
    <col min="9470" max="9470" width="23.6640625" style="35" customWidth="1"/>
    <col min="9471" max="9471" width="22.6640625" style="35" customWidth="1"/>
    <col min="9472" max="9472" width="6.33203125" style="35" customWidth="1"/>
    <col min="9473" max="9473" width="14.33203125" style="35" customWidth="1"/>
    <col min="9474" max="9475" width="12.83203125" style="35" customWidth="1"/>
    <col min="9476" max="9476" width="15.6640625" style="35" customWidth="1"/>
    <col min="9477" max="9722" width="9.1640625" style="35"/>
    <col min="9723" max="9723" width="4.5" style="35" customWidth="1"/>
    <col min="9724" max="9724" width="50.6640625" style="35" customWidth="1"/>
    <col min="9725" max="9725" width="24" style="35" customWidth="1"/>
    <col min="9726" max="9726" width="23.6640625" style="35" customWidth="1"/>
    <col min="9727" max="9727" width="22.6640625" style="35" customWidth="1"/>
    <col min="9728" max="9728" width="6.33203125" style="35" customWidth="1"/>
    <col min="9729" max="9729" width="14.33203125" style="35" customWidth="1"/>
    <col min="9730" max="9731" width="12.83203125" style="35" customWidth="1"/>
    <col min="9732" max="9732" width="15.6640625" style="35" customWidth="1"/>
    <col min="9733" max="9978" width="9.1640625" style="35"/>
    <col min="9979" max="9979" width="4.5" style="35" customWidth="1"/>
    <col min="9980" max="9980" width="50.6640625" style="35" customWidth="1"/>
    <col min="9981" max="9981" width="24" style="35" customWidth="1"/>
    <col min="9982" max="9982" width="23.6640625" style="35" customWidth="1"/>
    <col min="9983" max="9983" width="22.6640625" style="35" customWidth="1"/>
    <col min="9984" max="9984" width="6.33203125" style="35" customWidth="1"/>
    <col min="9985" max="9985" width="14.33203125" style="35" customWidth="1"/>
    <col min="9986" max="9987" width="12.83203125" style="35" customWidth="1"/>
    <col min="9988" max="9988" width="15.6640625" style="35" customWidth="1"/>
    <col min="9989" max="10234" width="9.1640625" style="35"/>
    <col min="10235" max="10235" width="4.5" style="35" customWidth="1"/>
    <col min="10236" max="10236" width="50.6640625" style="35" customWidth="1"/>
    <col min="10237" max="10237" width="24" style="35" customWidth="1"/>
    <col min="10238" max="10238" width="23.6640625" style="35" customWidth="1"/>
    <col min="10239" max="10239" width="22.6640625" style="35" customWidth="1"/>
    <col min="10240" max="10240" width="6.33203125" style="35" customWidth="1"/>
    <col min="10241" max="10241" width="14.33203125" style="35" customWidth="1"/>
    <col min="10242" max="10243" width="12.83203125" style="35" customWidth="1"/>
    <col min="10244" max="10244" width="15.6640625" style="35" customWidth="1"/>
    <col min="10245" max="10490" width="9.1640625" style="35"/>
    <col min="10491" max="10491" width="4.5" style="35" customWidth="1"/>
    <col min="10492" max="10492" width="50.6640625" style="35" customWidth="1"/>
    <col min="10493" max="10493" width="24" style="35" customWidth="1"/>
    <col min="10494" max="10494" width="23.6640625" style="35" customWidth="1"/>
    <col min="10495" max="10495" width="22.6640625" style="35" customWidth="1"/>
    <col min="10496" max="10496" width="6.33203125" style="35" customWidth="1"/>
    <col min="10497" max="10497" width="14.33203125" style="35" customWidth="1"/>
    <col min="10498" max="10499" width="12.83203125" style="35" customWidth="1"/>
    <col min="10500" max="10500" width="15.6640625" style="35" customWidth="1"/>
    <col min="10501" max="10746" width="9.1640625" style="35"/>
    <col min="10747" max="10747" width="4.5" style="35" customWidth="1"/>
    <col min="10748" max="10748" width="50.6640625" style="35" customWidth="1"/>
    <col min="10749" max="10749" width="24" style="35" customWidth="1"/>
    <col min="10750" max="10750" width="23.6640625" style="35" customWidth="1"/>
    <col min="10751" max="10751" width="22.6640625" style="35" customWidth="1"/>
    <col min="10752" max="10752" width="6.33203125" style="35" customWidth="1"/>
    <col min="10753" max="10753" width="14.33203125" style="35" customWidth="1"/>
    <col min="10754" max="10755" width="12.83203125" style="35" customWidth="1"/>
    <col min="10756" max="10756" width="15.6640625" style="35" customWidth="1"/>
    <col min="10757" max="11002" width="9.1640625" style="35"/>
    <col min="11003" max="11003" width="4.5" style="35" customWidth="1"/>
    <col min="11004" max="11004" width="50.6640625" style="35" customWidth="1"/>
    <col min="11005" max="11005" width="24" style="35" customWidth="1"/>
    <col min="11006" max="11006" width="23.6640625" style="35" customWidth="1"/>
    <col min="11007" max="11007" width="22.6640625" style="35" customWidth="1"/>
    <col min="11008" max="11008" width="6.33203125" style="35" customWidth="1"/>
    <col min="11009" max="11009" width="14.33203125" style="35" customWidth="1"/>
    <col min="11010" max="11011" width="12.83203125" style="35" customWidth="1"/>
    <col min="11012" max="11012" width="15.6640625" style="35" customWidth="1"/>
    <col min="11013" max="11258" width="9.1640625" style="35"/>
    <col min="11259" max="11259" width="4.5" style="35" customWidth="1"/>
    <col min="11260" max="11260" width="50.6640625" style="35" customWidth="1"/>
    <col min="11261" max="11261" width="24" style="35" customWidth="1"/>
    <col min="11262" max="11262" width="23.6640625" style="35" customWidth="1"/>
    <col min="11263" max="11263" width="22.6640625" style="35" customWidth="1"/>
    <col min="11264" max="11264" width="6.33203125" style="35" customWidth="1"/>
    <col min="11265" max="11265" width="14.33203125" style="35" customWidth="1"/>
    <col min="11266" max="11267" width="12.83203125" style="35" customWidth="1"/>
    <col min="11268" max="11268" width="15.6640625" style="35" customWidth="1"/>
    <col min="11269" max="11514" width="9.1640625" style="35"/>
    <col min="11515" max="11515" width="4.5" style="35" customWidth="1"/>
    <col min="11516" max="11516" width="50.6640625" style="35" customWidth="1"/>
    <col min="11517" max="11517" width="24" style="35" customWidth="1"/>
    <col min="11518" max="11518" width="23.6640625" style="35" customWidth="1"/>
    <col min="11519" max="11519" width="22.6640625" style="35" customWidth="1"/>
    <col min="11520" max="11520" width="6.33203125" style="35" customWidth="1"/>
    <col min="11521" max="11521" width="14.33203125" style="35" customWidth="1"/>
    <col min="11522" max="11523" width="12.83203125" style="35" customWidth="1"/>
    <col min="11524" max="11524" width="15.6640625" style="35" customWidth="1"/>
    <col min="11525" max="11770" width="9.1640625" style="35"/>
    <col min="11771" max="11771" width="4.5" style="35" customWidth="1"/>
    <col min="11772" max="11772" width="50.6640625" style="35" customWidth="1"/>
    <col min="11773" max="11773" width="24" style="35" customWidth="1"/>
    <col min="11774" max="11774" width="23.6640625" style="35" customWidth="1"/>
    <col min="11775" max="11775" width="22.6640625" style="35" customWidth="1"/>
    <col min="11776" max="11776" width="6.33203125" style="35" customWidth="1"/>
    <col min="11777" max="11777" width="14.33203125" style="35" customWidth="1"/>
    <col min="11778" max="11779" width="12.83203125" style="35" customWidth="1"/>
    <col min="11780" max="11780" width="15.6640625" style="35" customWidth="1"/>
    <col min="11781" max="12026" width="9.1640625" style="35"/>
    <col min="12027" max="12027" width="4.5" style="35" customWidth="1"/>
    <col min="12028" max="12028" width="50.6640625" style="35" customWidth="1"/>
    <col min="12029" max="12029" width="24" style="35" customWidth="1"/>
    <col min="12030" max="12030" width="23.6640625" style="35" customWidth="1"/>
    <col min="12031" max="12031" width="22.6640625" style="35" customWidth="1"/>
    <col min="12032" max="12032" width="6.33203125" style="35" customWidth="1"/>
    <col min="12033" max="12033" width="14.33203125" style="35" customWidth="1"/>
    <col min="12034" max="12035" width="12.83203125" style="35" customWidth="1"/>
    <col min="12036" max="12036" width="15.6640625" style="35" customWidth="1"/>
    <col min="12037" max="12282" width="9.1640625" style="35"/>
    <col min="12283" max="12283" width="4.5" style="35" customWidth="1"/>
    <col min="12284" max="12284" width="50.6640625" style="35" customWidth="1"/>
    <col min="12285" max="12285" width="24" style="35" customWidth="1"/>
    <col min="12286" max="12286" width="23.6640625" style="35" customWidth="1"/>
    <col min="12287" max="12287" width="22.6640625" style="35" customWidth="1"/>
    <col min="12288" max="12288" width="6.33203125" style="35" customWidth="1"/>
    <col min="12289" max="12289" width="14.33203125" style="35" customWidth="1"/>
    <col min="12290" max="12291" width="12.83203125" style="35" customWidth="1"/>
    <col min="12292" max="12292" width="15.6640625" style="35" customWidth="1"/>
    <col min="12293" max="12538" width="9.1640625" style="35"/>
    <col min="12539" max="12539" width="4.5" style="35" customWidth="1"/>
    <col min="12540" max="12540" width="50.6640625" style="35" customWidth="1"/>
    <col min="12541" max="12541" width="24" style="35" customWidth="1"/>
    <col min="12542" max="12542" width="23.6640625" style="35" customWidth="1"/>
    <col min="12543" max="12543" width="22.6640625" style="35" customWidth="1"/>
    <col min="12544" max="12544" width="6.33203125" style="35" customWidth="1"/>
    <col min="12545" max="12545" width="14.33203125" style="35" customWidth="1"/>
    <col min="12546" max="12547" width="12.83203125" style="35" customWidth="1"/>
    <col min="12548" max="12548" width="15.6640625" style="35" customWidth="1"/>
    <col min="12549" max="12794" width="9.1640625" style="35"/>
    <col min="12795" max="12795" width="4.5" style="35" customWidth="1"/>
    <col min="12796" max="12796" width="50.6640625" style="35" customWidth="1"/>
    <col min="12797" max="12797" width="24" style="35" customWidth="1"/>
    <col min="12798" max="12798" width="23.6640625" style="35" customWidth="1"/>
    <col min="12799" max="12799" width="22.6640625" style="35" customWidth="1"/>
    <col min="12800" max="12800" width="6.33203125" style="35" customWidth="1"/>
    <col min="12801" max="12801" width="14.33203125" style="35" customWidth="1"/>
    <col min="12802" max="12803" width="12.83203125" style="35" customWidth="1"/>
    <col min="12804" max="12804" width="15.6640625" style="35" customWidth="1"/>
    <col min="12805" max="13050" width="9.1640625" style="35"/>
    <col min="13051" max="13051" width="4.5" style="35" customWidth="1"/>
    <col min="13052" max="13052" width="50.6640625" style="35" customWidth="1"/>
    <col min="13053" max="13053" width="24" style="35" customWidth="1"/>
    <col min="13054" max="13054" width="23.6640625" style="35" customWidth="1"/>
    <col min="13055" max="13055" width="22.6640625" style="35" customWidth="1"/>
    <col min="13056" max="13056" width="6.33203125" style="35" customWidth="1"/>
    <col min="13057" max="13057" width="14.33203125" style="35" customWidth="1"/>
    <col min="13058" max="13059" width="12.83203125" style="35" customWidth="1"/>
    <col min="13060" max="13060" width="15.6640625" style="35" customWidth="1"/>
    <col min="13061" max="13306" width="9.1640625" style="35"/>
    <col min="13307" max="13307" width="4.5" style="35" customWidth="1"/>
    <col min="13308" max="13308" width="50.6640625" style="35" customWidth="1"/>
    <col min="13309" max="13309" width="24" style="35" customWidth="1"/>
    <col min="13310" max="13310" width="23.6640625" style="35" customWidth="1"/>
    <col min="13311" max="13311" width="22.6640625" style="35" customWidth="1"/>
    <col min="13312" max="13312" width="6.33203125" style="35" customWidth="1"/>
    <col min="13313" max="13313" width="14.33203125" style="35" customWidth="1"/>
    <col min="13314" max="13315" width="12.83203125" style="35" customWidth="1"/>
    <col min="13316" max="13316" width="15.6640625" style="35" customWidth="1"/>
    <col min="13317" max="13562" width="9.1640625" style="35"/>
    <col min="13563" max="13563" width="4.5" style="35" customWidth="1"/>
    <col min="13564" max="13564" width="50.6640625" style="35" customWidth="1"/>
    <col min="13565" max="13565" width="24" style="35" customWidth="1"/>
    <col min="13566" max="13566" width="23.6640625" style="35" customWidth="1"/>
    <col min="13567" max="13567" width="22.6640625" style="35" customWidth="1"/>
    <col min="13568" max="13568" width="6.33203125" style="35" customWidth="1"/>
    <col min="13569" max="13569" width="14.33203125" style="35" customWidth="1"/>
    <col min="13570" max="13571" width="12.83203125" style="35" customWidth="1"/>
    <col min="13572" max="13572" width="15.6640625" style="35" customWidth="1"/>
    <col min="13573" max="13818" width="9.1640625" style="35"/>
    <col min="13819" max="13819" width="4.5" style="35" customWidth="1"/>
    <col min="13820" max="13820" width="50.6640625" style="35" customWidth="1"/>
    <col min="13821" max="13821" width="24" style="35" customWidth="1"/>
    <col min="13822" max="13822" width="23.6640625" style="35" customWidth="1"/>
    <col min="13823" max="13823" width="22.6640625" style="35" customWidth="1"/>
    <col min="13824" max="13824" width="6.33203125" style="35" customWidth="1"/>
    <col min="13825" max="13825" width="14.33203125" style="35" customWidth="1"/>
    <col min="13826" max="13827" width="12.83203125" style="35" customWidth="1"/>
    <col min="13828" max="13828" width="15.6640625" style="35" customWidth="1"/>
    <col min="13829" max="14074" width="9.1640625" style="35"/>
    <col min="14075" max="14075" width="4.5" style="35" customWidth="1"/>
    <col min="14076" max="14076" width="50.6640625" style="35" customWidth="1"/>
    <col min="14077" max="14077" width="24" style="35" customWidth="1"/>
    <col min="14078" max="14078" width="23.6640625" style="35" customWidth="1"/>
    <col min="14079" max="14079" width="22.6640625" style="35" customWidth="1"/>
    <col min="14080" max="14080" width="6.33203125" style="35" customWidth="1"/>
    <col min="14081" max="14081" width="14.33203125" style="35" customWidth="1"/>
    <col min="14082" max="14083" width="12.83203125" style="35" customWidth="1"/>
    <col min="14084" max="14084" width="15.6640625" style="35" customWidth="1"/>
    <col min="14085" max="14330" width="9.1640625" style="35"/>
    <col min="14331" max="14331" width="4.5" style="35" customWidth="1"/>
    <col min="14332" max="14332" width="50.6640625" style="35" customWidth="1"/>
    <col min="14333" max="14333" width="24" style="35" customWidth="1"/>
    <col min="14334" max="14334" width="23.6640625" style="35" customWidth="1"/>
    <col min="14335" max="14335" width="22.6640625" style="35" customWidth="1"/>
    <col min="14336" max="14336" width="6.33203125" style="35" customWidth="1"/>
    <col min="14337" max="14337" width="14.33203125" style="35" customWidth="1"/>
    <col min="14338" max="14339" width="12.83203125" style="35" customWidth="1"/>
    <col min="14340" max="14340" width="15.6640625" style="35" customWidth="1"/>
    <col min="14341" max="14586" width="9.1640625" style="35"/>
    <col min="14587" max="14587" width="4.5" style="35" customWidth="1"/>
    <col min="14588" max="14588" width="50.6640625" style="35" customWidth="1"/>
    <col min="14589" max="14589" width="24" style="35" customWidth="1"/>
    <col min="14590" max="14590" width="23.6640625" style="35" customWidth="1"/>
    <col min="14591" max="14591" width="22.6640625" style="35" customWidth="1"/>
    <col min="14592" max="14592" width="6.33203125" style="35" customWidth="1"/>
    <col min="14593" max="14593" width="14.33203125" style="35" customWidth="1"/>
    <col min="14594" max="14595" width="12.83203125" style="35" customWidth="1"/>
    <col min="14596" max="14596" width="15.6640625" style="35" customWidth="1"/>
    <col min="14597" max="14842" width="9.1640625" style="35"/>
    <col min="14843" max="14843" width="4.5" style="35" customWidth="1"/>
    <col min="14844" max="14844" width="50.6640625" style="35" customWidth="1"/>
    <col min="14845" max="14845" width="24" style="35" customWidth="1"/>
    <col min="14846" max="14846" width="23.6640625" style="35" customWidth="1"/>
    <col min="14847" max="14847" width="22.6640625" style="35" customWidth="1"/>
    <col min="14848" max="14848" width="6.33203125" style="35" customWidth="1"/>
    <col min="14849" max="14849" width="14.33203125" style="35" customWidth="1"/>
    <col min="14850" max="14851" width="12.83203125" style="35" customWidth="1"/>
    <col min="14852" max="14852" width="15.6640625" style="35" customWidth="1"/>
    <col min="14853" max="15098" width="9.1640625" style="35"/>
    <col min="15099" max="15099" width="4.5" style="35" customWidth="1"/>
    <col min="15100" max="15100" width="50.6640625" style="35" customWidth="1"/>
    <col min="15101" max="15101" width="24" style="35" customWidth="1"/>
    <col min="15102" max="15102" width="23.6640625" style="35" customWidth="1"/>
    <col min="15103" max="15103" width="22.6640625" style="35" customWidth="1"/>
    <col min="15104" max="15104" width="6.33203125" style="35" customWidth="1"/>
    <col min="15105" max="15105" width="14.33203125" style="35" customWidth="1"/>
    <col min="15106" max="15107" width="12.83203125" style="35" customWidth="1"/>
    <col min="15108" max="15108" width="15.6640625" style="35" customWidth="1"/>
    <col min="15109" max="15354" width="9.1640625" style="35"/>
    <col min="15355" max="15355" width="4.5" style="35" customWidth="1"/>
    <col min="15356" max="15356" width="50.6640625" style="35" customWidth="1"/>
    <col min="15357" max="15357" width="24" style="35" customWidth="1"/>
    <col min="15358" max="15358" width="23.6640625" style="35" customWidth="1"/>
    <col min="15359" max="15359" width="22.6640625" style="35" customWidth="1"/>
    <col min="15360" max="15360" width="6.33203125" style="35" customWidth="1"/>
    <col min="15361" max="15361" width="14.33203125" style="35" customWidth="1"/>
    <col min="15362" max="15363" width="12.83203125" style="35" customWidth="1"/>
    <col min="15364" max="15364" width="15.6640625" style="35" customWidth="1"/>
    <col min="15365" max="15610" width="9.1640625" style="35"/>
    <col min="15611" max="15611" width="4.5" style="35" customWidth="1"/>
    <col min="15612" max="15612" width="50.6640625" style="35" customWidth="1"/>
    <col min="15613" max="15613" width="24" style="35" customWidth="1"/>
    <col min="15614" max="15614" width="23.6640625" style="35" customWidth="1"/>
    <col min="15615" max="15615" width="22.6640625" style="35" customWidth="1"/>
    <col min="15616" max="15616" width="6.33203125" style="35" customWidth="1"/>
    <col min="15617" max="15617" width="14.33203125" style="35" customWidth="1"/>
    <col min="15618" max="15619" width="12.83203125" style="35" customWidth="1"/>
    <col min="15620" max="15620" width="15.6640625" style="35" customWidth="1"/>
    <col min="15621" max="15866" width="9.1640625" style="35"/>
    <col min="15867" max="15867" width="4.5" style="35" customWidth="1"/>
    <col min="15868" max="15868" width="50.6640625" style="35" customWidth="1"/>
    <col min="15869" max="15869" width="24" style="35" customWidth="1"/>
    <col min="15870" max="15870" width="23.6640625" style="35" customWidth="1"/>
    <col min="15871" max="15871" width="22.6640625" style="35" customWidth="1"/>
    <col min="15872" max="15872" width="6.33203125" style="35" customWidth="1"/>
    <col min="15873" max="15873" width="14.33203125" style="35" customWidth="1"/>
    <col min="15874" max="15875" width="12.83203125" style="35" customWidth="1"/>
    <col min="15876" max="15876" width="15.6640625" style="35" customWidth="1"/>
    <col min="15877" max="16122" width="9.1640625" style="35"/>
    <col min="16123" max="16123" width="4.5" style="35" customWidth="1"/>
    <col min="16124" max="16124" width="50.6640625" style="35" customWidth="1"/>
    <col min="16125" max="16125" width="24" style="35" customWidth="1"/>
    <col min="16126" max="16126" width="23.6640625" style="35" customWidth="1"/>
    <col min="16127" max="16127" width="22.6640625" style="35" customWidth="1"/>
    <col min="16128" max="16128" width="6.33203125" style="35" customWidth="1"/>
    <col min="16129" max="16129" width="14.33203125" style="35" customWidth="1"/>
    <col min="16130" max="16131" width="12.83203125" style="35" customWidth="1"/>
    <col min="16132" max="16132" width="15.6640625" style="35" customWidth="1"/>
    <col min="16133" max="16384" width="9.1640625" style="35"/>
  </cols>
  <sheetData>
    <row r="1" spans="1:6" ht="19.5" thickBot="1" x14ac:dyDescent="0.3">
      <c r="A1" s="1037" t="s">
        <v>283</v>
      </c>
      <c r="B1" s="1037"/>
      <c r="C1" s="1037"/>
    </row>
    <row r="2" spans="1:6" ht="16.5" thickTop="1" x14ac:dyDescent="0.25">
      <c r="B2" s="338" t="s">
        <v>17</v>
      </c>
    </row>
    <row r="3" spans="1:6" x14ac:dyDescent="0.25">
      <c r="B3" s="338"/>
      <c r="C3" s="179">
        <f>_M000001</f>
        <v>0</v>
      </c>
    </row>
    <row r="4" spans="1:6" x14ac:dyDescent="0.25">
      <c r="B4" s="338"/>
      <c r="C4" s="98" t="s">
        <v>11</v>
      </c>
    </row>
    <row r="5" spans="1:6" ht="31.5" customHeight="1" thickBot="1" x14ac:dyDescent="0.3">
      <c r="B5" s="338"/>
      <c r="C5" s="21"/>
    </row>
    <row r="6" spans="1:6" s="34" customFormat="1" ht="12.95" customHeight="1" thickBot="1" x14ac:dyDescent="0.25">
      <c r="A6" s="155" t="s">
        <v>12</v>
      </c>
      <c r="B6" s="339" t="s">
        <v>13</v>
      </c>
      <c r="C6" s="156" t="s">
        <v>14</v>
      </c>
      <c r="E6" s="294"/>
      <c r="F6" s="294"/>
    </row>
    <row r="7" spans="1:6" s="34" customFormat="1" ht="20.100000000000001" customHeight="1" thickBot="1" x14ac:dyDescent="0.25">
      <c r="A7" s="1041" t="s">
        <v>220</v>
      </c>
      <c r="B7" s="1042"/>
      <c r="C7" s="1043"/>
      <c r="E7" s="294"/>
      <c r="F7" s="294"/>
    </row>
    <row r="8" spans="1:6" s="34" customFormat="1" ht="32.25" customHeight="1" thickBot="1" x14ac:dyDescent="0.25">
      <c r="A8" s="349" t="s">
        <v>221</v>
      </c>
      <c r="B8" s="340" t="s">
        <v>444</v>
      </c>
      <c r="C8" s="154" t="s">
        <v>43</v>
      </c>
      <c r="E8" s="294"/>
      <c r="F8" s="294"/>
    </row>
    <row r="9" spans="1:6" s="34" customFormat="1" ht="15" customHeight="1" x14ac:dyDescent="0.2">
      <c r="A9" s="393">
        <v>1</v>
      </c>
      <c r="B9" s="343" t="s">
        <v>260</v>
      </c>
      <c r="C9" s="1163"/>
      <c r="E9" s="294">
        <f>IF(B9="GH Group Home",2,IF(B9="GTH Group Training Home",3,IF(B9="SL Supported Living",1,"NA")))</f>
        <v>1</v>
      </c>
      <c r="F9" s="294"/>
    </row>
    <row r="10" spans="1:6" s="34" customFormat="1" ht="15" customHeight="1" x14ac:dyDescent="0.2">
      <c r="A10" s="394">
        <f>A9+1</f>
        <v>2</v>
      </c>
      <c r="B10" s="395" t="s">
        <v>259</v>
      </c>
      <c r="C10" s="1164"/>
      <c r="E10" s="294">
        <f>IF(B10="GH Group Home",2,IF(B10="GTH Group Training Home",3,IF(B10="SL Supported Living",1,"NA")))</f>
        <v>2</v>
      </c>
      <c r="F10" s="294"/>
    </row>
    <row r="11" spans="1:6" s="34" customFormat="1" ht="15" customHeight="1" thickBot="1" x14ac:dyDescent="0.25">
      <c r="A11" s="394">
        <f>A10+1</f>
        <v>3</v>
      </c>
      <c r="B11" s="395" t="s">
        <v>306</v>
      </c>
      <c r="C11" s="1164"/>
      <c r="E11" s="294">
        <f>IF(B11="GH Group Home",2,IF(B11="GTH Group Training Home",3,IF(B11="SL Supported Living",1,"NA")))</f>
        <v>3</v>
      </c>
      <c r="F11" s="294"/>
    </row>
    <row r="12" spans="1:6" s="34" customFormat="1" ht="18" customHeight="1" thickBot="1" x14ac:dyDescent="0.25">
      <c r="A12" s="153">
        <f>+A11+1</f>
        <v>4</v>
      </c>
      <c r="B12" s="342" t="s">
        <v>42</v>
      </c>
      <c r="C12" s="158">
        <f>SUM(C9:C11)</f>
        <v>0</v>
      </c>
      <c r="E12" s="294"/>
      <c r="F12" s="294"/>
    </row>
    <row r="13" spans="1:6" s="34" customFormat="1" ht="9.9499999999999993" customHeight="1" thickBot="1" x14ac:dyDescent="0.25">
      <c r="A13" s="397"/>
      <c r="B13" s="37"/>
      <c r="C13" s="159"/>
      <c r="E13" s="294"/>
      <c r="F13" s="294"/>
    </row>
    <row r="14" spans="1:6" s="34" customFormat="1" ht="30" customHeight="1" thickBot="1" x14ac:dyDescent="0.25">
      <c r="A14" s="153"/>
      <c r="B14" s="340" t="s">
        <v>447</v>
      </c>
      <c r="C14" s="154" t="s">
        <v>43</v>
      </c>
      <c r="E14" s="294"/>
      <c r="F14" s="294"/>
    </row>
    <row r="15" spans="1:6" s="34" customFormat="1" ht="15" customHeight="1" x14ac:dyDescent="0.2">
      <c r="A15" s="396">
        <f>+A12+1</f>
        <v>5</v>
      </c>
      <c r="B15" s="387" t="s">
        <v>319</v>
      </c>
      <c r="C15" s="1163"/>
      <c r="E15" s="294">
        <v>1</v>
      </c>
      <c r="F15" s="294"/>
    </row>
    <row r="16" spans="1:6" s="34" customFormat="1" ht="15" customHeight="1" x14ac:dyDescent="0.2">
      <c r="A16" s="394">
        <f>+A15+1</f>
        <v>6</v>
      </c>
      <c r="B16" s="395" t="s">
        <v>320</v>
      </c>
      <c r="C16" s="1164"/>
      <c r="E16" s="294">
        <v>2</v>
      </c>
      <c r="F16" s="294"/>
    </row>
    <row r="17" spans="1:7" s="34" customFormat="1" ht="15" customHeight="1" x14ac:dyDescent="0.2">
      <c r="A17" s="394">
        <f>+A16+1</f>
        <v>7</v>
      </c>
      <c r="B17" s="395" t="s">
        <v>321</v>
      </c>
      <c r="C17" s="1164"/>
      <c r="E17" s="294">
        <v>3</v>
      </c>
      <c r="F17" s="294"/>
    </row>
    <row r="18" spans="1:7" s="34" customFormat="1" ht="15" customHeight="1" x14ac:dyDescent="0.2">
      <c r="A18" s="394">
        <f>+A17+1</f>
        <v>8</v>
      </c>
      <c r="B18" s="395" t="s">
        <v>338</v>
      </c>
      <c r="C18" s="1164"/>
      <c r="E18" s="294">
        <v>1</v>
      </c>
      <c r="F18" s="294"/>
    </row>
    <row r="19" spans="1:7" s="34" customFormat="1" ht="15" customHeight="1" x14ac:dyDescent="0.2">
      <c r="A19" s="394">
        <f>+A18+1</f>
        <v>9</v>
      </c>
      <c r="B19" s="395" t="s">
        <v>339</v>
      </c>
      <c r="C19" s="1164"/>
      <c r="E19" s="294">
        <v>2</v>
      </c>
      <c r="F19" s="294"/>
    </row>
    <row r="20" spans="1:7" s="34" customFormat="1" ht="15" customHeight="1" thickBot="1" x14ac:dyDescent="0.25">
      <c r="A20" s="394">
        <f>+A19+1</f>
        <v>10</v>
      </c>
      <c r="B20" s="395" t="s">
        <v>340</v>
      </c>
      <c r="C20" s="1164"/>
      <c r="E20" s="294">
        <v>3</v>
      </c>
      <c r="F20" s="294"/>
    </row>
    <row r="21" spans="1:7" s="34" customFormat="1" ht="18" customHeight="1" thickBot="1" x14ac:dyDescent="0.25">
      <c r="A21" s="153">
        <f>A20+1</f>
        <v>11</v>
      </c>
      <c r="B21" s="345" t="s">
        <v>42</v>
      </c>
      <c r="C21" s="158">
        <f>SUM(C15:C20)</f>
        <v>0</v>
      </c>
      <c r="E21" s="294"/>
      <c r="F21" s="294"/>
    </row>
    <row r="22" spans="1:7" s="34" customFormat="1" ht="9.9499999999999993" customHeight="1" thickBot="1" x14ac:dyDescent="0.25">
      <c r="A22" s="1046"/>
      <c r="B22" s="1047"/>
      <c r="C22" s="1048"/>
      <c r="E22" s="294"/>
      <c r="F22" s="294"/>
    </row>
    <row r="23" spans="1:7" s="34" customFormat="1" ht="30" customHeight="1" thickBot="1" x14ac:dyDescent="0.25">
      <c r="A23" s="153"/>
      <c r="B23" s="344" t="s">
        <v>472</v>
      </c>
      <c r="C23" s="154" t="s">
        <v>177</v>
      </c>
      <c r="E23" s="294"/>
      <c r="F23" s="294"/>
    </row>
    <row r="24" spans="1:7" s="34" customFormat="1" ht="15" customHeight="1" x14ac:dyDescent="0.2">
      <c r="A24" s="393">
        <f>+A21+1</f>
        <v>12</v>
      </c>
      <c r="B24" s="343" t="s">
        <v>468</v>
      </c>
      <c r="C24" s="1163"/>
      <c r="E24" s="294">
        <f>IF(F24="GH",2,IF(F24="GT",3,IF(F24="SL",1,"")))</f>
        <v>1</v>
      </c>
      <c r="F24" s="294" t="str">
        <f>LEFT(B24,2)</f>
        <v>SL</v>
      </c>
    </row>
    <row r="25" spans="1:7" s="34" customFormat="1" ht="15" customHeight="1" x14ac:dyDescent="0.2">
      <c r="A25" s="394">
        <f>+A24+1</f>
        <v>13</v>
      </c>
      <c r="B25" s="395" t="s">
        <v>469</v>
      </c>
      <c r="C25" s="1164"/>
      <c r="E25" s="294">
        <f>IF(F25="GH",2,IF(F25="GT",3,IF(F25="SL",1,"")))</f>
        <v>2</v>
      </c>
      <c r="F25" s="294" t="str">
        <f>LEFT(B25,2)</f>
        <v>GH</v>
      </c>
    </row>
    <row r="26" spans="1:7" s="34" customFormat="1" ht="15" customHeight="1" thickBot="1" x14ac:dyDescent="0.25">
      <c r="A26" s="394">
        <f>+A25+1</f>
        <v>14</v>
      </c>
      <c r="B26" s="395" t="s">
        <v>470</v>
      </c>
      <c r="C26" s="1164"/>
      <c r="E26" s="294">
        <f>IF(F26="GH",2,IF(F26="GT",3,IF(F26="SL",1,"")))</f>
        <v>3</v>
      </c>
      <c r="F26" s="294" t="str">
        <f>LEFT(B26,2)</f>
        <v>GT</v>
      </c>
    </row>
    <row r="27" spans="1:7" s="34" customFormat="1" ht="18" customHeight="1" thickBot="1" x14ac:dyDescent="0.25">
      <c r="A27" s="153">
        <f>+A26+1</f>
        <v>15</v>
      </c>
      <c r="B27" s="348" t="s">
        <v>42</v>
      </c>
      <c r="C27" s="158">
        <f>SUM(C24:C26)</f>
        <v>0</v>
      </c>
      <c r="E27" s="294"/>
      <c r="F27" s="294"/>
    </row>
    <row r="28" spans="1:7" s="34" customFormat="1" ht="9.9499999999999993" customHeight="1" thickBot="1" x14ac:dyDescent="0.25">
      <c r="A28" s="1046"/>
      <c r="B28" s="1047"/>
      <c r="C28" s="1048"/>
      <c r="E28" s="294"/>
      <c r="F28" s="294"/>
    </row>
    <row r="29" spans="1:7" s="34" customFormat="1" ht="18" customHeight="1" thickBot="1" x14ac:dyDescent="0.25">
      <c r="A29" s="160">
        <f>+A27+1</f>
        <v>16</v>
      </c>
      <c r="B29" s="347" t="s">
        <v>445</v>
      </c>
      <c r="C29" s="157">
        <f>C12+C21+C27</f>
        <v>0</v>
      </c>
      <c r="E29" s="294"/>
      <c r="F29" s="294"/>
    </row>
    <row r="30" spans="1:7" s="161" customFormat="1" ht="20.100000000000001" customHeight="1" thickTop="1" thickBot="1" x14ac:dyDescent="0.35">
      <c r="A30" s="1038" t="s">
        <v>133</v>
      </c>
      <c r="B30" s="1039"/>
      <c r="C30" s="1040"/>
      <c r="E30" s="295"/>
      <c r="F30" s="295"/>
      <c r="G30" s="371"/>
    </row>
    <row r="31" spans="1:7" s="34" customFormat="1" ht="18" customHeight="1" thickBot="1" x14ac:dyDescent="0.25">
      <c r="A31" s="288">
        <f>A29+1</f>
        <v>17</v>
      </c>
      <c r="B31" s="341" t="s">
        <v>446</v>
      </c>
      <c r="C31" s="289">
        <f>C29</f>
        <v>0</v>
      </c>
      <c r="E31" s="294"/>
      <c r="F31" s="294"/>
    </row>
    <row r="32" spans="1:7" s="34" customFormat="1" ht="26.1" customHeight="1" x14ac:dyDescent="0.2">
      <c r="A32" s="357">
        <f>A31+1</f>
        <v>18</v>
      </c>
      <c r="B32" s="358" t="s">
        <v>383</v>
      </c>
      <c r="C32" s="359">
        <f>'B - ISS Payroll Expenses'!S77-'B - ISS Payroll Expenses'!F77</f>
        <v>0</v>
      </c>
      <c r="E32" s="294"/>
      <c r="F32" s="294"/>
    </row>
    <row r="33" spans="1:6" s="34" customFormat="1" ht="18" customHeight="1" x14ac:dyDescent="0.2">
      <c r="A33" s="351">
        <f>A32+1</f>
        <v>19</v>
      </c>
      <c r="B33" s="356" t="s">
        <v>384</v>
      </c>
      <c r="C33" s="350">
        <f>'B - ISS Payroll Expenses'!F77</f>
        <v>0</v>
      </c>
      <c r="E33" s="294"/>
      <c r="F33" s="294"/>
    </row>
    <row r="34" spans="1:6" s="34" customFormat="1" ht="12.75" x14ac:dyDescent="0.2">
      <c r="A34" s="352"/>
      <c r="B34" s="1044" t="s">
        <v>471</v>
      </c>
      <c r="C34" s="1045"/>
      <c r="E34" s="294"/>
      <c r="F34" s="294"/>
    </row>
    <row r="35" spans="1:6" s="34" customFormat="1" ht="18" customHeight="1" x14ac:dyDescent="0.2">
      <c r="A35" s="353">
        <f>A33+1</f>
        <v>20</v>
      </c>
      <c r="B35" s="354" t="s">
        <v>465</v>
      </c>
      <c r="C35" s="1165"/>
      <c r="E35" s="294">
        <f>IF(F35="GH",2,IF(F35="GT",3,IF(F35="SL",1,"")))</f>
        <v>1</v>
      </c>
      <c r="F35" s="294" t="str">
        <f>LEFT(B35,2)</f>
        <v>SL</v>
      </c>
    </row>
    <row r="36" spans="1:6" s="34" customFormat="1" ht="18" customHeight="1" x14ac:dyDescent="0.2">
      <c r="A36" s="287">
        <f>A35+1</f>
        <v>21</v>
      </c>
      <c r="B36" s="355" t="s">
        <v>466</v>
      </c>
      <c r="C36" s="1166"/>
      <c r="E36" s="294">
        <f>IF(F36="GH",2,IF(F36="GT",3,IF(F36="SL",1,"")))</f>
        <v>2</v>
      </c>
      <c r="F36" s="294" t="str">
        <f>LEFT(B36,2)</f>
        <v>GH</v>
      </c>
    </row>
    <row r="37" spans="1:6" s="34" customFormat="1" ht="18" customHeight="1" thickBot="1" x14ac:dyDescent="0.25">
      <c r="A37" s="287">
        <f>A36+1</f>
        <v>22</v>
      </c>
      <c r="B37" s="336" t="s">
        <v>467</v>
      </c>
      <c r="C37" s="1167"/>
      <c r="E37" s="294">
        <f>IF(F37="GH",2,IF(F37="GT",3,IF(F37="SL",1,"")))</f>
        <v>3</v>
      </c>
      <c r="F37" s="294" t="str">
        <f>LEFT(B37,2)</f>
        <v>GT</v>
      </c>
    </row>
    <row r="38" spans="1:6" s="34" customFormat="1" ht="18" customHeight="1" thickBot="1" x14ac:dyDescent="0.25">
      <c r="A38" s="285">
        <f>A37+1</f>
        <v>23</v>
      </c>
      <c r="B38" s="346" t="s">
        <v>448</v>
      </c>
      <c r="C38" s="286">
        <f>SUM(C32:C37)</f>
        <v>0</v>
      </c>
      <c r="E38" s="294"/>
      <c r="F38" s="294"/>
    </row>
    <row r="39" spans="1:6" s="34" customFormat="1" ht="20.100000000000001" customHeight="1" thickBot="1" x14ac:dyDescent="0.3">
      <c r="A39" s="160">
        <f>A38+1</f>
        <v>24</v>
      </c>
      <c r="B39" s="337" t="s">
        <v>176</v>
      </c>
      <c r="C39" s="290">
        <f>IF((_C001589-C38)&lt;0,0,(_C001589-C38))</f>
        <v>0</v>
      </c>
      <c r="E39" s="294"/>
      <c r="F39" s="294"/>
    </row>
    <row r="40" spans="1:6" ht="9.9499999999999993" customHeight="1" thickTop="1" x14ac:dyDescent="0.25">
      <c r="B40" s="124" t="s">
        <v>742</v>
      </c>
    </row>
  </sheetData>
  <sheetProtection algorithmName="SHA-512" hashValue="DBIq51jiMjM4Gig64Nzu73oy4g4HXLh8pNO9qwzrcd5dICjfwS2r/UCVrLakFOLa64999Tsttf9Klnde5jN1Fw==" saltValue="3/iBkjtZdRaRY3TiTMtwRA==" spinCount="100000" sheet="1" objects="1" scenarios="1"/>
  <dataConsolidate/>
  <mergeCells count="6">
    <mergeCell ref="A1:C1"/>
    <mergeCell ref="A30:C30"/>
    <mergeCell ref="A7:C7"/>
    <mergeCell ref="B34:C34"/>
    <mergeCell ref="A22:C22"/>
    <mergeCell ref="A28:C28"/>
  </mergeCells>
  <printOptions horizontalCentered="1"/>
  <pageMargins left="0.25" right="0.25" top="0.5" bottom="0.5" header="0.17" footer="0.25"/>
  <pageSetup orientation="portrait" r:id="rId1"/>
  <headerFooter alignWithMargins="0">
    <oddFooter>&amp;L&amp;D&amp;R&amp;F, &amp;A, Page &amp;P of &amp;N</oddFooter>
  </headerFooter>
  <ignoredErrors>
    <ignoredError sqref="A36"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U67"/>
  <sheetViews>
    <sheetView showGridLines="0" showRowColHeaders="0" zoomScale="140" zoomScaleNormal="140" workbookViewId="0"/>
  </sheetViews>
  <sheetFormatPr defaultColWidth="9.33203125" defaultRowHeight="12.75" x14ac:dyDescent="0.2"/>
  <cols>
    <col min="1" max="1" width="11.6640625" style="373" customWidth="1"/>
    <col min="2" max="2" width="11.1640625" style="373" bestFit="1" customWidth="1"/>
    <col min="3" max="3" width="11.33203125" style="373" customWidth="1"/>
    <col min="4" max="5" width="11.1640625" style="373" bestFit="1" customWidth="1"/>
    <col min="6" max="6" width="2.5" style="373" customWidth="1"/>
    <col min="7" max="7" width="22.5" style="373" bestFit="1" customWidth="1"/>
    <col min="8" max="11" width="11.5" style="373" bestFit="1" customWidth="1"/>
    <col min="12" max="12" width="2.5" style="373" customWidth="1"/>
    <col min="13" max="13" width="26.33203125" style="373" customWidth="1"/>
    <col min="14" max="14" width="14.5" style="373" customWidth="1"/>
    <col min="15" max="15" width="5.83203125" style="373" customWidth="1"/>
    <col min="16" max="16" width="14.5" style="373" hidden="1" customWidth="1"/>
    <col min="17" max="17" width="16.33203125" style="373" hidden="1" customWidth="1"/>
    <col min="18" max="21" width="20.83203125" style="316" hidden="1" customWidth="1"/>
    <col min="22" max="16384" width="9.33203125" style="373"/>
  </cols>
  <sheetData>
    <row r="1" spans="1:21" ht="29.25" customHeight="1" thickBot="1" x14ac:dyDescent="0.4">
      <c r="A1" s="442" t="s">
        <v>238</v>
      </c>
      <c r="B1" s="443" t="s">
        <v>170</v>
      </c>
      <c r="C1" s="443" t="s">
        <v>168</v>
      </c>
      <c r="D1" s="443" t="s">
        <v>237</v>
      </c>
      <c r="E1" s="444" t="s">
        <v>167</v>
      </c>
      <c r="F1" s="372"/>
      <c r="G1" s="750" t="s">
        <v>402</v>
      </c>
      <c r="H1" s="408" t="s">
        <v>170</v>
      </c>
      <c r="I1" s="404" t="s">
        <v>168</v>
      </c>
      <c r="J1" s="404" t="s">
        <v>237</v>
      </c>
      <c r="K1" s="405" t="s">
        <v>167</v>
      </c>
      <c r="M1" s="406" t="s">
        <v>315</v>
      </c>
      <c r="N1" s="407" t="s">
        <v>403</v>
      </c>
      <c r="O1" s="324"/>
      <c r="P1" s="361" t="e">
        <f>CONCATENATE(Q1,'B - ISS Payroll Expenses'!B10)</f>
        <v>#N/A</v>
      </c>
      <c r="Q1" s="362" t="e">
        <f>VLOOKUP(_M000001,Lists!A1:C156,3)</f>
        <v>#N/A</v>
      </c>
      <c r="R1" s="326" t="s">
        <v>170</v>
      </c>
      <c r="S1" s="326" t="s">
        <v>168</v>
      </c>
      <c r="T1" s="326" t="s">
        <v>237</v>
      </c>
      <c r="U1" s="326" t="s">
        <v>167</v>
      </c>
    </row>
    <row r="2" spans="1:21" ht="13.5" thickBot="1" x14ac:dyDescent="0.25">
      <c r="A2" s="180">
        <v>1</v>
      </c>
      <c r="B2" s="698">
        <f>ROUND((123131.31*1.025),2)</f>
        <v>126209.59</v>
      </c>
      <c r="C2" s="699">
        <f>ROUND((119348.49*1.025),2)</f>
        <v>122332.2</v>
      </c>
      <c r="D2" s="699">
        <f>ROUND((118371.23*1.025),2)</f>
        <v>121330.51</v>
      </c>
      <c r="E2" s="700">
        <f>ROUND((117394.01*1.025),2)</f>
        <v>120328.86</v>
      </c>
      <c r="F2" s="182"/>
      <c r="G2" s="751"/>
      <c r="H2" s="403">
        <f>B2/2</f>
        <v>63104.794999999998</v>
      </c>
      <c r="I2" s="398">
        <f>C2/2</f>
        <v>61166.1</v>
      </c>
      <c r="J2" s="398">
        <f>D2/2</f>
        <v>60665.254999999997</v>
      </c>
      <c r="K2" s="399">
        <f>E2/2</f>
        <v>60164.43</v>
      </c>
      <c r="M2" s="313" t="s">
        <v>308</v>
      </c>
      <c r="N2" s="374">
        <f>H2/12</f>
        <v>5258.7329166666668</v>
      </c>
      <c r="O2" s="375"/>
      <c r="P2" s="375"/>
      <c r="Q2" s="375"/>
    </row>
    <row r="3" spans="1:21" x14ac:dyDescent="0.2">
      <c r="A3" s="180">
        <v>2</v>
      </c>
      <c r="B3" s="376">
        <f t="shared" ref="B3:B22" si="0">$B$2-($B$2*(A3-1)*5%)</f>
        <v>119899.1105</v>
      </c>
      <c r="C3" s="377">
        <f t="shared" ref="C3:C22" si="1">$C$2-($C$2*(A3-1)*5%)</f>
        <v>116215.59</v>
      </c>
      <c r="D3" s="377">
        <f t="shared" ref="D3:D22" si="2">$D$2-($D$2*(A3-1)*5%)</f>
        <v>115263.98449999999</v>
      </c>
      <c r="E3" s="378">
        <f t="shared" ref="E3:E22" si="3">$E$2-($E$2*(A3-1)*5%)</f>
        <v>114312.417</v>
      </c>
      <c r="F3" s="379"/>
      <c r="G3" s="382"/>
      <c r="H3" s="400"/>
      <c r="I3" s="400"/>
      <c r="J3" s="400"/>
      <c r="K3" s="400"/>
      <c r="M3" s="314" t="s">
        <v>307</v>
      </c>
      <c r="N3" s="380">
        <f>H2/4</f>
        <v>15776.19875</v>
      </c>
      <c r="O3" s="375"/>
      <c r="P3" s="375"/>
      <c r="Q3" s="375"/>
    </row>
    <row r="4" spans="1:21" x14ac:dyDescent="0.2">
      <c r="A4" s="180">
        <v>3</v>
      </c>
      <c r="B4" s="376">
        <f t="shared" si="0"/>
        <v>113588.63099999999</v>
      </c>
      <c r="C4" s="377">
        <f t="shared" si="1"/>
        <v>110098.98</v>
      </c>
      <c r="D4" s="377">
        <f t="shared" si="2"/>
        <v>109197.459</v>
      </c>
      <c r="E4" s="378">
        <f t="shared" si="3"/>
        <v>108295.974</v>
      </c>
      <c r="F4" s="381"/>
      <c r="G4" s="401"/>
      <c r="H4" s="402"/>
      <c r="I4" s="402"/>
      <c r="J4" s="402"/>
      <c r="K4" s="402"/>
      <c r="M4" s="314" t="s">
        <v>312</v>
      </c>
      <c r="N4" s="380">
        <f>J2/12</f>
        <v>5055.4379166666668</v>
      </c>
      <c r="O4" s="375"/>
      <c r="P4" s="375"/>
      <c r="Q4" s="375"/>
    </row>
    <row r="5" spans="1:21" x14ac:dyDescent="0.2">
      <c r="A5" s="180">
        <v>4</v>
      </c>
      <c r="B5" s="376">
        <f t="shared" si="0"/>
        <v>107278.15149999999</v>
      </c>
      <c r="C5" s="377">
        <f t="shared" si="1"/>
        <v>103982.37</v>
      </c>
      <c r="D5" s="377">
        <f t="shared" si="2"/>
        <v>103130.9335</v>
      </c>
      <c r="E5" s="378">
        <f t="shared" si="3"/>
        <v>102279.531</v>
      </c>
      <c r="F5" s="382"/>
      <c r="M5" s="314" t="s">
        <v>311</v>
      </c>
      <c r="N5" s="380">
        <f>J2/4</f>
        <v>15166.313749999999</v>
      </c>
      <c r="O5" s="375"/>
      <c r="P5" s="375"/>
      <c r="Q5" s="375"/>
    </row>
    <row r="6" spans="1:21" x14ac:dyDescent="0.2">
      <c r="A6" s="180">
        <v>5</v>
      </c>
      <c r="B6" s="376">
        <f t="shared" si="0"/>
        <v>100967.67199999999</v>
      </c>
      <c r="C6" s="377">
        <f t="shared" si="1"/>
        <v>97865.76</v>
      </c>
      <c r="D6" s="377">
        <f t="shared" si="2"/>
        <v>97064.407999999996</v>
      </c>
      <c r="E6" s="378">
        <f t="shared" si="3"/>
        <v>96263.088000000003</v>
      </c>
      <c r="F6" s="382"/>
      <c r="M6" s="314" t="s">
        <v>310</v>
      </c>
      <c r="N6" s="380">
        <f>I2/12</f>
        <v>5097.1750000000002</v>
      </c>
      <c r="O6" s="375"/>
      <c r="P6" s="375"/>
      <c r="Q6" s="375"/>
    </row>
    <row r="7" spans="1:21" x14ac:dyDescent="0.2">
      <c r="A7" s="180">
        <v>6</v>
      </c>
      <c r="B7" s="376">
        <f t="shared" si="0"/>
        <v>94657.192500000005</v>
      </c>
      <c r="C7" s="377">
        <f t="shared" si="1"/>
        <v>91749.15</v>
      </c>
      <c r="D7" s="377">
        <f t="shared" si="2"/>
        <v>90997.882499999992</v>
      </c>
      <c r="E7" s="378">
        <f t="shared" si="3"/>
        <v>90246.64499999999</v>
      </c>
      <c r="F7" s="382"/>
      <c r="M7" s="314" t="s">
        <v>309</v>
      </c>
      <c r="N7" s="380">
        <f>I2/4</f>
        <v>15291.525</v>
      </c>
      <c r="O7" s="375"/>
      <c r="P7" s="375"/>
      <c r="Q7" s="375"/>
    </row>
    <row r="8" spans="1:21" x14ac:dyDescent="0.2">
      <c r="A8" s="180">
        <v>7</v>
      </c>
      <c r="B8" s="376">
        <f t="shared" si="0"/>
        <v>88346.712999999989</v>
      </c>
      <c r="C8" s="377">
        <f t="shared" si="1"/>
        <v>85632.540000000008</v>
      </c>
      <c r="D8" s="377">
        <f t="shared" si="2"/>
        <v>84931.356999999989</v>
      </c>
      <c r="E8" s="378">
        <f t="shared" si="3"/>
        <v>84230.20199999999</v>
      </c>
      <c r="F8" s="382"/>
      <c r="G8" s="556"/>
      <c r="H8" s="382"/>
      <c r="I8" s="382"/>
      <c r="J8" s="382"/>
      <c r="K8" s="382"/>
      <c r="M8" s="314" t="s">
        <v>314</v>
      </c>
      <c r="N8" s="380">
        <f>K2/12</f>
        <v>5013.7025000000003</v>
      </c>
      <c r="O8" s="375"/>
      <c r="P8" s="375"/>
      <c r="Q8" s="375"/>
    </row>
    <row r="9" spans="1:21" ht="13.5" thickBot="1" x14ac:dyDescent="0.25">
      <c r="A9" s="180">
        <v>8</v>
      </c>
      <c r="B9" s="376">
        <f t="shared" si="0"/>
        <v>82036.233500000002</v>
      </c>
      <c r="C9" s="377">
        <f t="shared" si="1"/>
        <v>79515.929999999993</v>
      </c>
      <c r="D9" s="377">
        <f t="shared" si="2"/>
        <v>78864.8315</v>
      </c>
      <c r="E9" s="378">
        <f t="shared" si="3"/>
        <v>78213.758999999991</v>
      </c>
      <c r="F9" s="382"/>
      <c r="G9" s="382"/>
      <c r="M9" s="315" t="s">
        <v>313</v>
      </c>
      <c r="N9" s="383">
        <f>K2/4</f>
        <v>15041.1075</v>
      </c>
      <c r="O9" s="375"/>
      <c r="P9" s="375"/>
      <c r="Q9" s="375"/>
    </row>
    <row r="10" spans="1:21" x14ac:dyDescent="0.2">
      <c r="A10" s="180">
        <v>9</v>
      </c>
      <c r="B10" s="376">
        <f t="shared" si="0"/>
        <v>75725.753999999986</v>
      </c>
      <c r="C10" s="377">
        <f t="shared" si="1"/>
        <v>73399.319999999992</v>
      </c>
      <c r="D10" s="377">
        <f t="shared" si="2"/>
        <v>72798.305999999997</v>
      </c>
      <c r="E10" s="378">
        <f t="shared" si="3"/>
        <v>72197.315999999992</v>
      </c>
      <c r="F10" s="382"/>
      <c r="G10" s="382"/>
    </row>
    <row r="11" spans="1:21" x14ac:dyDescent="0.2">
      <c r="A11" s="180">
        <v>10</v>
      </c>
      <c r="B11" s="376">
        <f t="shared" si="0"/>
        <v>69415.2745</v>
      </c>
      <c r="C11" s="377">
        <f t="shared" si="1"/>
        <v>67282.709999999992</v>
      </c>
      <c r="D11" s="377">
        <f t="shared" si="2"/>
        <v>66731.780499999993</v>
      </c>
      <c r="E11" s="378">
        <f t="shared" si="3"/>
        <v>66180.872999999992</v>
      </c>
      <c r="F11" s="382"/>
      <c r="G11" s="558"/>
      <c r="O11" s="325"/>
      <c r="P11" s="325"/>
      <c r="Q11" s="325"/>
    </row>
    <row r="12" spans="1:21" x14ac:dyDescent="0.2">
      <c r="A12" s="180">
        <v>11</v>
      </c>
      <c r="B12" s="376">
        <f t="shared" si="0"/>
        <v>63104.794999999998</v>
      </c>
      <c r="C12" s="377">
        <f t="shared" si="1"/>
        <v>61166.099999999991</v>
      </c>
      <c r="D12" s="377">
        <f t="shared" si="2"/>
        <v>60665.254999999997</v>
      </c>
      <c r="E12" s="378">
        <f t="shared" si="3"/>
        <v>60164.429999999993</v>
      </c>
      <c r="F12" s="382"/>
      <c r="G12" s="382"/>
    </row>
    <row r="13" spans="1:21" x14ac:dyDescent="0.2">
      <c r="A13" s="180">
        <v>12</v>
      </c>
      <c r="B13" s="376">
        <f t="shared" si="0"/>
        <v>56794.315499999997</v>
      </c>
      <c r="C13" s="377">
        <f t="shared" si="1"/>
        <v>55049.489999999991</v>
      </c>
      <c r="D13" s="377">
        <f t="shared" si="2"/>
        <v>54598.729500000001</v>
      </c>
      <c r="E13" s="378">
        <f t="shared" si="3"/>
        <v>54147.986999999994</v>
      </c>
      <c r="F13" s="382"/>
      <c r="G13" s="557"/>
    </row>
    <row r="14" spans="1:21" x14ac:dyDescent="0.2">
      <c r="A14" s="180">
        <v>13</v>
      </c>
      <c r="B14" s="376">
        <f t="shared" si="0"/>
        <v>50483.835999999996</v>
      </c>
      <c r="C14" s="377">
        <f t="shared" si="1"/>
        <v>48932.880000000005</v>
      </c>
      <c r="D14" s="377">
        <f t="shared" si="2"/>
        <v>48532.203999999998</v>
      </c>
      <c r="E14" s="378">
        <f t="shared" si="3"/>
        <v>48131.543999999994</v>
      </c>
      <c r="F14" s="382"/>
      <c r="G14" s="382"/>
    </row>
    <row r="15" spans="1:21" x14ac:dyDescent="0.2">
      <c r="A15" s="180">
        <v>14</v>
      </c>
      <c r="B15" s="376">
        <f t="shared" si="0"/>
        <v>44173.356499999994</v>
      </c>
      <c r="C15" s="377">
        <f t="shared" si="1"/>
        <v>42816.270000000004</v>
      </c>
      <c r="D15" s="377">
        <f t="shared" si="2"/>
        <v>42465.678499999995</v>
      </c>
      <c r="E15" s="378">
        <f t="shared" si="3"/>
        <v>42115.100999999995</v>
      </c>
      <c r="F15" s="382"/>
      <c r="G15" s="382"/>
      <c r="R15" s="316" t="e">
        <f>IF('B - ISS Payroll Expenses'!D16=0,0,IF('B - ISS Payroll Expenses'!$B$10="Quarterly",0,VLOOKUP('B - ISS Payroll Expenses'!D16,'Administrator Regression Table'!$A$1:$E$22,2))/12)</f>
        <v>#N/A</v>
      </c>
      <c r="S15" s="316" t="e">
        <f>IF('B - ISS Payroll Expenses'!D16=0,0,IF('B - ISS Payroll Expenses'!$B$10="Quarterly",0,VLOOKUP('B - ISS Payroll Expenses'!D16,'Administrator Regression Table'!$A$1:$E$22,3))/12)</f>
        <v>#N/A</v>
      </c>
      <c r="T15" s="316" t="e">
        <f>IF('B - ISS Payroll Expenses'!D16=0,0,IF('B - ISS Payroll Expenses'!$B$10="Quarterly",0,VLOOKUP('B - ISS Payroll Expenses'!D16,'Administrator Regression Table'!$A$1:$E$22,4))/12)</f>
        <v>#N/A</v>
      </c>
      <c r="U15" s="316" t="e">
        <f>IF('B - ISS Payroll Expenses'!D16=0,0,IF('B - ISS Payroll Expenses'!$B$10="Quarterly",0,VLOOKUP('B - ISS Payroll Expenses'!D16,'Administrator Regression Table'!$A$1:$E$22,5))/12)</f>
        <v>#N/A</v>
      </c>
    </row>
    <row r="16" spans="1:21" x14ac:dyDescent="0.2">
      <c r="A16" s="180">
        <v>15</v>
      </c>
      <c r="B16" s="376">
        <f t="shared" si="0"/>
        <v>37862.876999999993</v>
      </c>
      <c r="C16" s="377">
        <f t="shared" si="1"/>
        <v>36699.659999999989</v>
      </c>
      <c r="D16" s="377">
        <f t="shared" si="2"/>
        <v>36399.152999999991</v>
      </c>
      <c r="E16" s="378">
        <f t="shared" si="3"/>
        <v>36098.657999999996</v>
      </c>
      <c r="F16" s="382"/>
      <c r="G16" s="382"/>
      <c r="H16" s="382"/>
      <c r="R16" s="216"/>
      <c r="S16" s="216"/>
    </row>
    <row r="17" spans="1:21" x14ac:dyDescent="0.2">
      <c r="A17" s="180">
        <v>16</v>
      </c>
      <c r="B17" s="376">
        <f t="shared" si="0"/>
        <v>31552.397499999992</v>
      </c>
      <c r="C17" s="377">
        <f t="shared" si="1"/>
        <v>30583.049999999988</v>
      </c>
      <c r="D17" s="377">
        <f t="shared" si="2"/>
        <v>30332.627499999988</v>
      </c>
      <c r="E17" s="378">
        <f t="shared" si="3"/>
        <v>30082.214999999997</v>
      </c>
      <c r="F17" s="382"/>
      <c r="G17" s="382"/>
      <c r="R17" s="216"/>
    </row>
    <row r="18" spans="1:21" x14ac:dyDescent="0.2">
      <c r="A18" s="180">
        <v>17</v>
      </c>
      <c r="B18" s="376">
        <f t="shared" si="0"/>
        <v>25241.917999999991</v>
      </c>
      <c r="C18" s="377">
        <f t="shared" si="1"/>
        <v>24466.439999999988</v>
      </c>
      <c r="D18" s="377">
        <f t="shared" si="2"/>
        <v>24266.101999999999</v>
      </c>
      <c r="E18" s="378">
        <f t="shared" si="3"/>
        <v>24065.771999999997</v>
      </c>
      <c r="F18" s="382"/>
      <c r="G18" s="382"/>
    </row>
    <row r="19" spans="1:21" x14ac:dyDescent="0.2">
      <c r="A19" s="180">
        <v>18</v>
      </c>
      <c r="B19" s="376">
        <f t="shared" si="0"/>
        <v>18931.438500000004</v>
      </c>
      <c r="C19" s="377">
        <f t="shared" si="1"/>
        <v>18349.830000000002</v>
      </c>
      <c r="D19" s="377">
        <f t="shared" si="2"/>
        <v>18199.576499999996</v>
      </c>
      <c r="E19" s="378">
        <f t="shared" si="3"/>
        <v>18049.328999999983</v>
      </c>
      <c r="F19" s="382"/>
      <c r="G19" s="382"/>
      <c r="R19" s="316" t="e">
        <f>IF('B - ISS Payroll Expenses'!D21=0,0,IF('B - ISS Payroll Expenses'!$B$10="Quarterly",0,VLOOKUP('B - ISS Payroll Expenses'!D21,'Administrator Regression Table'!$A$1:$E$22,2))/12)</f>
        <v>#N/A</v>
      </c>
      <c r="S19" s="316" t="e">
        <f>IF('B - ISS Payroll Expenses'!D21=0,0,IF('B - ISS Payroll Expenses'!$B$10="Quarterly",0,VLOOKUP('B - ISS Payroll Expenses'!D21,'Administrator Regression Table'!$A$1:$E$22,3))/12)</f>
        <v>#N/A</v>
      </c>
      <c r="T19" s="316" t="e">
        <f>IF('B - ISS Payroll Expenses'!D21=0,0,IF('B - ISS Payroll Expenses'!$B$10="Quarterly",0,VLOOKUP('B - ISS Payroll Expenses'!D21,'Administrator Regression Table'!$A$1:$E$22,4))/12)</f>
        <v>#N/A</v>
      </c>
      <c r="U19" s="316" t="e">
        <f>IF('B - ISS Payroll Expenses'!D21=0,0,IF('B - ISS Payroll Expenses'!$B$10="Quarterly",0,VLOOKUP('B - ISS Payroll Expenses'!D21,'Administrator Regression Table'!$A$1:$E$22,5))/12)</f>
        <v>#N/A</v>
      </c>
    </row>
    <row r="20" spans="1:21" x14ac:dyDescent="0.2">
      <c r="A20" s="180">
        <v>19</v>
      </c>
      <c r="B20" s="376">
        <f t="shared" si="0"/>
        <v>12620.958999999988</v>
      </c>
      <c r="C20" s="377">
        <f t="shared" si="1"/>
        <v>12233.219999999987</v>
      </c>
      <c r="D20" s="377">
        <f t="shared" si="2"/>
        <v>12133.051000000007</v>
      </c>
      <c r="E20" s="378">
        <f t="shared" si="3"/>
        <v>12032.885999999999</v>
      </c>
      <c r="F20" s="382"/>
      <c r="G20" s="382"/>
    </row>
    <row r="21" spans="1:21" x14ac:dyDescent="0.2">
      <c r="A21" s="180">
        <v>20</v>
      </c>
      <c r="B21" s="376">
        <f t="shared" si="0"/>
        <v>6310.4794999999867</v>
      </c>
      <c r="C21" s="377">
        <f t="shared" si="1"/>
        <v>6116.6100000000006</v>
      </c>
      <c r="D21" s="377">
        <f t="shared" si="2"/>
        <v>6066.5254999999888</v>
      </c>
      <c r="E21" s="378">
        <f t="shared" si="3"/>
        <v>6016.4429999999993</v>
      </c>
      <c r="F21" s="382"/>
      <c r="G21" s="382"/>
    </row>
    <row r="22" spans="1:21" ht="13.5" thickBot="1" x14ac:dyDescent="0.25">
      <c r="A22" s="181">
        <v>21</v>
      </c>
      <c r="B22" s="384">
        <f t="shared" si="0"/>
        <v>0</v>
      </c>
      <c r="C22" s="385">
        <f t="shared" si="1"/>
        <v>0</v>
      </c>
      <c r="D22" s="385">
        <f t="shared" si="2"/>
        <v>0</v>
      </c>
      <c r="E22" s="386">
        <f t="shared" si="3"/>
        <v>0</v>
      </c>
      <c r="F22" s="382"/>
      <c r="G22" s="382"/>
    </row>
    <row r="23" spans="1:21" x14ac:dyDescent="0.2">
      <c r="A23" s="441" t="s">
        <v>703</v>
      </c>
      <c r="F23" s="382"/>
      <c r="R23" s="316" t="e">
        <f>IF('B - ISS Payroll Expenses'!D26=0,0,IF('B - ISS Payroll Expenses'!$B$10="Monthly",VLOOKUP('B - ISS Payroll Expenses'!D26,'Administrator Regression Table'!$A$1:$E$22,2)/12,VLOOKUP('B - ISS Payroll Expenses'!D26,'Administrator Regression Table'!$A$1:$E$22,2)/4))</f>
        <v>#N/A</v>
      </c>
      <c r="S23" s="316" t="e">
        <f>IF('B - ISS Payroll Expenses'!D26=0,0,IF('B - ISS Payroll Expenses'!$B$10="Monthly",VLOOKUP('B - ISS Payroll Expenses'!D26,'Administrator Regression Table'!$A$1:$E$22,3)/12,VLOOKUP('B - ISS Payroll Expenses'!D26,'Administrator Regression Table'!$A$1:$E$22,3)/4))</f>
        <v>#N/A</v>
      </c>
      <c r="T23" s="316" t="e">
        <f>IF('B - ISS Payroll Expenses'!D26=0,0,IF('B - ISS Payroll Expenses'!$B$10="Monthly",VLOOKUP('B - ISS Payroll Expenses'!D26,'Administrator Regression Table'!$A$1:$E$22,4)/12,VLOOKUP('B - ISS Payroll Expenses'!D26,'Administrator Regression Table'!$A$1:$E$22,4)/4))</f>
        <v>#N/A</v>
      </c>
      <c r="U23" s="316" t="e">
        <f>IF('B - ISS Payroll Expenses'!D26=0,0,IF('B - ISS Payroll Expenses'!$B$10="Monthly",VLOOKUP('B - ISS Payroll Expenses'!D26,'Administrator Regression Table'!$A$1:$E$22,5)/12,VLOOKUP('B - ISS Payroll Expenses'!D26,'Administrator Regression Table'!$A$1:$E$22,5)/4))</f>
        <v>#N/A</v>
      </c>
    </row>
    <row r="24" spans="1:21" x14ac:dyDescent="0.2">
      <c r="F24" s="382"/>
    </row>
    <row r="25" spans="1:21" x14ac:dyDescent="0.2">
      <c r="B25" s="382"/>
      <c r="C25" s="382"/>
      <c r="D25" s="382"/>
      <c r="E25" s="382"/>
    </row>
    <row r="27" spans="1:21" x14ac:dyDescent="0.2">
      <c r="R27" s="316" t="e">
        <f>IF('B - ISS Payroll Expenses'!D31=0,0,IF('B - ISS Payroll Expenses'!$B$10="Quarterly",0,VLOOKUP('B - ISS Payroll Expenses'!D31,'Administrator Regression Table'!$A$1:$E$22,2))/12)</f>
        <v>#N/A</v>
      </c>
      <c r="S27" s="316" t="e">
        <f>IF('B - ISS Payroll Expenses'!D31=0,0,IF('B - ISS Payroll Expenses'!$B$10="Quarterly",0,VLOOKUP('B - ISS Payroll Expenses'!D31,'Administrator Regression Table'!$A$1:$E$22,3))/12)</f>
        <v>#N/A</v>
      </c>
      <c r="T27" s="316" t="e">
        <f>IF('B - ISS Payroll Expenses'!D31=0,0,IF('B - ISS Payroll Expenses'!$B$10="Quarterly",0,VLOOKUP('B - ISS Payroll Expenses'!D31,'Administrator Regression Table'!$A$1:$E$22,4))/12)</f>
        <v>#N/A</v>
      </c>
      <c r="U27" s="316" t="e">
        <f>IF('B - ISS Payroll Expenses'!D31=0,0,IF('B - ISS Payroll Expenses'!$B$10="Quarterly",0,VLOOKUP('B - ISS Payroll Expenses'!D31,'Administrator Regression Table'!$A$1:$E$22,5))/12)</f>
        <v>#N/A</v>
      </c>
    </row>
    <row r="31" spans="1:21" x14ac:dyDescent="0.2">
      <c r="R31" s="316" t="e">
        <f>IF('B - ISS Payroll Expenses'!D36=0,0,IF('B - ISS Payroll Expenses'!$B$10="Quarterly",0,VLOOKUP('B - ISS Payroll Expenses'!D36,'Administrator Regression Table'!$A$1:$E$22,2))/12)</f>
        <v>#N/A</v>
      </c>
      <c r="S31" s="316" t="e">
        <f>IF('B - ISS Payroll Expenses'!D36=0,0,IF('B - ISS Payroll Expenses'!$B$10="Quarterly",0,VLOOKUP('B - ISS Payroll Expenses'!D36,'Administrator Regression Table'!$A$1:$E$22,3))/12)</f>
        <v>#N/A</v>
      </c>
      <c r="T31" s="316" t="e">
        <f>IF('B - ISS Payroll Expenses'!D36=0,0,IF('B - ISS Payroll Expenses'!$B$10="Quarterly",0,VLOOKUP('B - ISS Payroll Expenses'!D36,'Administrator Regression Table'!$A$1:$E$22,4))/12)</f>
        <v>#N/A</v>
      </c>
      <c r="U31" s="316" t="e">
        <f>IF('B - ISS Payroll Expenses'!D36=0,0,IF('B - ISS Payroll Expenses'!$B$10="Quarterly",0,VLOOKUP('B - ISS Payroll Expenses'!D36,'Administrator Regression Table'!$A$1:$E$22,5))/12)</f>
        <v>#N/A</v>
      </c>
    </row>
    <row r="35" spans="18:21" x14ac:dyDescent="0.2">
      <c r="R35" s="316" t="e">
        <f>IF('B - ISS Payroll Expenses'!D41=0,0,IF('B - ISS Payroll Expenses'!$B$10="Monthly",VLOOKUP('B - ISS Payroll Expenses'!D41,'Administrator Regression Table'!$A$1:$E$22,2)/12,VLOOKUP('B - ISS Payroll Expenses'!D41,'Administrator Regression Table'!$A$1:$E$22,2)/4))</f>
        <v>#N/A</v>
      </c>
      <c r="S35" s="316" t="e">
        <f>IF('B - ISS Payroll Expenses'!D41=0,0,IF('B - ISS Payroll Expenses'!$B$10="Monthly",VLOOKUP('B - ISS Payroll Expenses'!D41,'Administrator Regression Table'!$A$1:$E$22,3)/12,VLOOKUP('B - ISS Payroll Expenses'!D41,'Administrator Regression Table'!$A$1:$E$22,3)/4))</f>
        <v>#N/A</v>
      </c>
      <c r="T35" s="316" t="e">
        <f>IF('B - ISS Payroll Expenses'!D41=0,0,IF('B - ISS Payroll Expenses'!$B$10="Monthly",VLOOKUP('B - ISS Payroll Expenses'!D41,'Administrator Regression Table'!$A$1:$E$22,4)/12,VLOOKUP('B - ISS Payroll Expenses'!D41,'Administrator Regression Table'!$A$1:$E$22,4)/4))</f>
        <v>#N/A</v>
      </c>
      <c r="U35" s="316" t="e">
        <f>IF('B - ISS Payroll Expenses'!D41=0,0,IF('B - ISS Payroll Expenses'!$B$10="Monthly",VLOOKUP('B - ISS Payroll Expenses'!D41,'Administrator Regression Table'!$A$1:$E$22,5)/12,VLOOKUP('B - ISS Payroll Expenses'!D41,'Administrator Regression Table'!$A$1:$E$22,5)/4))</f>
        <v>#N/A</v>
      </c>
    </row>
    <row r="39" spans="18:21" x14ac:dyDescent="0.2">
      <c r="R39" s="316" t="e">
        <f>IF('B - ISS Payroll Expenses'!D46=0,0,IF('B - ISS Payroll Expenses'!$B$10="Quarterly",0,VLOOKUP('B - ISS Payroll Expenses'!D46,'Administrator Regression Table'!$A$1:$E$22,2))/12)</f>
        <v>#N/A</v>
      </c>
      <c r="S39" s="316" t="e">
        <f>IF('B - ISS Payroll Expenses'!D46=0,0,IF('B - ISS Payroll Expenses'!$B$10="Quarterly",0,VLOOKUP('B - ISS Payroll Expenses'!D46,'Administrator Regression Table'!$A$1:$E$22,3))/12)</f>
        <v>#N/A</v>
      </c>
      <c r="T39" s="316" t="e">
        <f>IF('B - ISS Payroll Expenses'!D46=0,0,IF('B - ISS Payroll Expenses'!$B$10="Quarterly",0,VLOOKUP('B - ISS Payroll Expenses'!D46,'Administrator Regression Table'!$A$1:$E$22,4))/12)</f>
        <v>#N/A</v>
      </c>
      <c r="U39" s="316" t="e">
        <f>IF('B - ISS Payroll Expenses'!D46=0,0,IF('B - ISS Payroll Expenses'!$B$10="Quarterly",0,VLOOKUP('B - ISS Payroll Expenses'!D46,'Administrator Regression Table'!$A$1:$E$22,5))/12)</f>
        <v>#N/A</v>
      </c>
    </row>
    <row r="43" spans="18:21" x14ac:dyDescent="0.2">
      <c r="R43" s="316" t="e">
        <f>IF('B - ISS Payroll Expenses'!D51=0,0,IF('B - ISS Payroll Expenses'!$B$10="Quarterly",0,VLOOKUP('B - ISS Payroll Expenses'!D51,'Administrator Regression Table'!$A$1:$E$22,2))/12)</f>
        <v>#N/A</v>
      </c>
      <c r="S43" s="316" t="e">
        <f>IF('B - ISS Payroll Expenses'!D51=0,0,IF('B - ISS Payroll Expenses'!$B$10="Quarterly",0,VLOOKUP('B - ISS Payroll Expenses'!D51,'Administrator Regression Table'!$A$1:$E$22,3))/12)</f>
        <v>#N/A</v>
      </c>
      <c r="T43" s="316" t="e">
        <f>IF('B - ISS Payroll Expenses'!D51=0,0,IF('B - ISS Payroll Expenses'!$B$10="Quarterly",0,VLOOKUP('B - ISS Payroll Expenses'!D51,'Administrator Regression Table'!$A$1:$E$22,4))/12)</f>
        <v>#N/A</v>
      </c>
      <c r="U43" s="316" t="e">
        <f>IF('B - ISS Payroll Expenses'!D51=0,0,IF('B - ISS Payroll Expenses'!$B$10="Quarterly",0,VLOOKUP('B - ISS Payroll Expenses'!D51,'Administrator Regression Table'!$A$1:$E$22,5))/12)</f>
        <v>#N/A</v>
      </c>
    </row>
    <row r="47" spans="18:21" x14ac:dyDescent="0.2">
      <c r="R47" s="316" t="e">
        <f>IF('B - ISS Payroll Expenses'!D56=0,0,IF('B - ISS Payroll Expenses'!$B$10="Monthly",VLOOKUP('B - ISS Payroll Expenses'!D56,'Administrator Regression Table'!$A$1:$E$22,2)/12,VLOOKUP('B - ISS Payroll Expenses'!D56,'Administrator Regression Table'!$A$1:$E$22,2)/4))</f>
        <v>#N/A</v>
      </c>
      <c r="S47" s="316" t="e">
        <f>IF('B - ISS Payroll Expenses'!D56=0,0,IF('B - ISS Payroll Expenses'!$B$10="Monthly",VLOOKUP('B - ISS Payroll Expenses'!D56,'Administrator Regression Table'!$A$1:$E$22,3)/12,VLOOKUP('B - ISS Payroll Expenses'!D56,'Administrator Regression Table'!$A$1:$E$22,3)/4))</f>
        <v>#N/A</v>
      </c>
      <c r="T47" s="316" t="e">
        <f>IF('B - ISS Payroll Expenses'!D56=0,0,IF('B - ISS Payroll Expenses'!$B$10="Monthly",VLOOKUP('B - ISS Payroll Expenses'!D56,'Administrator Regression Table'!$A$1:$E$22,4)/12,VLOOKUP('B - ISS Payroll Expenses'!D56,'Administrator Regression Table'!$A$1:$E$22,4)/4))</f>
        <v>#N/A</v>
      </c>
      <c r="U47" s="316" t="e">
        <f>IF('B - ISS Payroll Expenses'!D56=0,0,IF('B - ISS Payroll Expenses'!$B$10="Monthly",VLOOKUP('B - ISS Payroll Expenses'!D56,'Administrator Regression Table'!$A$1:$E$22,5)/12,VLOOKUP('B - ISS Payroll Expenses'!D56,'Administrator Regression Table'!$A$1:$E$22,5)/4))</f>
        <v>#N/A</v>
      </c>
    </row>
    <row r="51" spans="18:21" x14ac:dyDescent="0.2">
      <c r="R51" s="316" t="e">
        <f>IF('B - ISS Payroll Expenses'!D61=0,0,IF('B - ISS Payroll Expenses'!$B$10="Quarterly",0,VLOOKUP('B - ISS Payroll Expenses'!D61,'Administrator Regression Table'!$A$1:$E$22,2))/12)</f>
        <v>#N/A</v>
      </c>
      <c r="S51" s="316" t="e">
        <f>IF('B - ISS Payroll Expenses'!D61=0,0,IF('B - ISS Payroll Expenses'!$B$10="Quarterly",0,VLOOKUP('B - ISS Payroll Expenses'!D61,'Administrator Regression Table'!$A$1:$E$22,3))/12)</f>
        <v>#N/A</v>
      </c>
      <c r="T51" s="316" t="e">
        <f>IF('B - ISS Payroll Expenses'!D61=0,0,IF('B - ISS Payroll Expenses'!$B$10="Quarterly",0,VLOOKUP('B - ISS Payroll Expenses'!D61,'Administrator Regression Table'!$A$1:$E$22,4))/12)</f>
        <v>#N/A</v>
      </c>
      <c r="U51" s="316" t="e">
        <f>IF('B - ISS Payroll Expenses'!D61=0,0,IF('B - ISS Payroll Expenses'!$B$10="Quarterly",0,VLOOKUP('B - ISS Payroll Expenses'!D61,'Administrator Regression Table'!$A$1:$E$22,5))/12)</f>
        <v>#N/A</v>
      </c>
    </row>
    <row r="55" spans="18:21" x14ac:dyDescent="0.2">
      <c r="R55" s="316" t="e">
        <f>IF('B - ISS Payroll Expenses'!D66=0,0,IF('B - ISS Payroll Expenses'!$B$10="Quarterly",0,VLOOKUP('B - ISS Payroll Expenses'!D66,'Administrator Regression Table'!$A$1:$E$22,2))/12)</f>
        <v>#N/A</v>
      </c>
      <c r="S55" s="316" t="e">
        <f>IF('B - ISS Payroll Expenses'!D66=0,0,IF('B - ISS Payroll Expenses'!$B$10="Quarterly",0,VLOOKUP('B - ISS Payroll Expenses'!D66,'Administrator Regression Table'!$A$1:$E$22,3))/12)</f>
        <v>#N/A</v>
      </c>
      <c r="T55" s="316" t="e">
        <f>IF('B - ISS Payroll Expenses'!D66=0,0,IF('B - ISS Payroll Expenses'!$B$10="Quarterly",0,VLOOKUP('B - ISS Payroll Expenses'!D66,'Administrator Regression Table'!$A$1:$E$22,4))/12)</f>
        <v>#N/A</v>
      </c>
      <c r="U55" s="316" t="e">
        <f>IF('B - ISS Payroll Expenses'!D66=0,0,IF('B - ISS Payroll Expenses'!$B$10="Quarterly",0,VLOOKUP('B - ISS Payroll Expenses'!D66,'Administrator Regression Table'!$A$1:$E$22,5))/12)</f>
        <v>#N/A</v>
      </c>
    </row>
    <row r="59" spans="18:21" x14ac:dyDescent="0.2">
      <c r="R59" s="316" t="e">
        <f>IF('B - ISS Payroll Expenses'!D71=0,0,IF('B - ISS Payroll Expenses'!$B$10="Monthly",VLOOKUP('B - ISS Payroll Expenses'!D71,'Administrator Regression Table'!$A$1:$E$22,2)/12,VLOOKUP('B - ISS Payroll Expenses'!D71,'Administrator Regression Table'!$A$1:$E$22,2)/4))</f>
        <v>#N/A</v>
      </c>
      <c r="S59" s="316" t="e">
        <f>IF('B - ISS Payroll Expenses'!D71=0,0,IF('B - ISS Payroll Expenses'!$B$10="Monthly",VLOOKUP('B - ISS Payroll Expenses'!D71,'Administrator Regression Table'!$A$1:$E$22,3)/12,VLOOKUP('B - ISS Payroll Expenses'!D71,'Administrator Regression Table'!$A$1:$E$22,3)/4))</f>
        <v>#N/A</v>
      </c>
      <c r="T59" s="316" t="e">
        <f>IF('B - ISS Payroll Expenses'!D71=0,0,IF('B - ISS Payroll Expenses'!$B$10="Monthly",VLOOKUP('B - ISS Payroll Expenses'!D71,'Administrator Regression Table'!$A$1:$E$22,4)/12,VLOOKUP('B - ISS Payroll Expenses'!D71,'Administrator Regression Table'!$A$1:$E$22,4)/4))</f>
        <v>#N/A</v>
      </c>
      <c r="U59" s="316" t="e">
        <f>IF('B - ISS Payroll Expenses'!D71=0,0,IF('B - ISS Payroll Expenses'!$B$10="Monthly",VLOOKUP('B - ISS Payroll Expenses'!D71,'Administrator Regression Table'!$A$1:$E$22,5)/12,VLOOKUP('B - ISS Payroll Expenses'!D71,'Administrator Regression Table'!$A$1:$E$22,5)/4))</f>
        <v>#N/A</v>
      </c>
    </row>
    <row r="64" spans="18:21" x14ac:dyDescent="0.2">
      <c r="R64" s="320"/>
    </row>
    <row r="65" spans="18:21" x14ac:dyDescent="0.2">
      <c r="R65" s="317"/>
      <c r="S65" s="317"/>
      <c r="T65" s="317"/>
      <c r="U65" s="317"/>
    </row>
    <row r="66" spans="18:21" x14ac:dyDescent="0.2">
      <c r="R66" s="317"/>
      <c r="S66" s="317"/>
      <c r="T66" s="317"/>
      <c r="U66" s="317"/>
    </row>
    <row r="67" spans="18:21" ht="11.25" x14ac:dyDescent="0.2">
      <c r="R67" s="318"/>
      <c r="S67" s="318"/>
      <c r="T67" s="318"/>
      <c r="U67" s="318"/>
    </row>
  </sheetData>
  <sheetProtection algorithmName="SHA-512" hashValue="gLqh8suT7xFYmhTdl4JD5jMEn2dQlFKYg4tjocgc9Vmu/0ANBRLPEeNYQNDvykrd+jWvNT1x/tMhz81h28BVdg==" saltValue="KNvdw1jY9ot4bWX+RGJTiw==" spinCount="100000" sheet="1" objects="1" scenarios="1"/>
  <mergeCells count="1">
    <mergeCell ref="G1:G2"/>
  </mergeCells>
  <printOptions horizontalCentered="1"/>
  <pageMargins left="0.25" right="0.25" top="0.5" bottom="0.5" header="0.17" footer="0.25"/>
  <pageSetup scale="93" orientation="landscape" r:id="rId1"/>
  <headerFooter alignWithMargins="0">
    <oddFooter>&amp;L&amp;D&amp;R&amp;F, &amp;A, 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0"/>
  <sheetViews>
    <sheetView showGridLines="0" showRowColHeaders="0" zoomScaleNormal="100" workbookViewId="0">
      <pane xSplit="1" ySplit="7" topLeftCell="B8" activePane="bottomRight" state="frozen"/>
      <selection pane="topRight" activeCell="B1" sqref="B1"/>
      <selection pane="bottomLeft" activeCell="A8" sqref="A8"/>
      <selection pane="bottomRight" activeCell="D9" sqref="D9"/>
    </sheetView>
  </sheetViews>
  <sheetFormatPr defaultColWidth="9.33203125" defaultRowHeight="15" x14ac:dyDescent="0.25"/>
  <cols>
    <col min="1" max="1" width="3" style="535" customWidth="1"/>
    <col min="2" max="2" width="11" style="535" customWidth="1"/>
    <col min="3" max="3" width="14.83203125" style="535" customWidth="1"/>
    <col min="4" max="4" width="19" style="535" customWidth="1"/>
    <col min="5" max="5" width="221.1640625" style="535" bestFit="1" customWidth="1"/>
    <col min="6" max="16384" width="9.33203125" style="535"/>
  </cols>
  <sheetData>
    <row r="1" spans="1:5" ht="26.25" x14ac:dyDescent="0.4">
      <c r="A1" s="752" t="s">
        <v>404</v>
      </c>
      <c r="B1" s="752"/>
      <c r="C1" s="752"/>
      <c r="D1" s="752"/>
      <c r="E1" s="752"/>
    </row>
    <row r="2" spans="1:5" ht="27.75" customHeight="1" x14ac:dyDescent="0.25">
      <c r="B2" s="536" t="s">
        <v>492</v>
      </c>
    </row>
    <row r="3" spans="1:5" ht="30" customHeight="1" x14ac:dyDescent="0.25">
      <c r="B3" s="753">
        <f>'A - General Info &amp; Cert'!B6:C6</f>
        <v>0</v>
      </c>
      <c r="C3" s="754"/>
      <c r="D3" s="755"/>
      <c r="E3" s="537"/>
    </row>
    <row r="4" spans="1:5" ht="9.75" customHeight="1" x14ac:dyDescent="0.25">
      <c r="B4" s="538"/>
      <c r="C4" s="538"/>
      <c r="D4" s="538"/>
      <c r="E4" s="537"/>
    </row>
    <row r="5" spans="1:5" x14ac:dyDescent="0.25">
      <c r="B5" s="539" t="s">
        <v>405</v>
      </c>
      <c r="D5" s="540"/>
    </row>
    <row r="6" spans="1:5" ht="15.75" thickBot="1" x14ac:dyDescent="0.3">
      <c r="D6" s="540"/>
    </row>
    <row r="7" spans="1:5" ht="30.75" thickBot="1" x14ac:dyDescent="0.3">
      <c r="B7" s="541" t="s">
        <v>406</v>
      </c>
      <c r="C7" s="542" t="s">
        <v>407</v>
      </c>
      <c r="D7" s="543" t="s">
        <v>408</v>
      </c>
      <c r="E7" s="544" t="s">
        <v>409</v>
      </c>
    </row>
    <row r="8" spans="1:5" ht="105" x14ac:dyDescent="0.25">
      <c r="B8" s="545"/>
      <c r="C8" s="546"/>
      <c r="D8" s="547" t="s">
        <v>410</v>
      </c>
      <c r="E8" s="745" t="s">
        <v>792</v>
      </c>
    </row>
    <row r="9" spans="1:5" ht="394.5" customHeight="1" x14ac:dyDescent="0.25">
      <c r="B9" s="696"/>
      <c r="C9" s="548"/>
      <c r="D9" s="697" t="s">
        <v>70</v>
      </c>
      <c r="E9" s="743" t="s">
        <v>793</v>
      </c>
    </row>
    <row r="10" spans="1:5" ht="123" customHeight="1" x14ac:dyDescent="0.25">
      <c r="B10" s="696"/>
      <c r="C10" s="548"/>
      <c r="D10" s="697" t="s">
        <v>411</v>
      </c>
      <c r="E10" s="744" t="s">
        <v>794</v>
      </c>
    </row>
    <row r="11" spans="1:5" ht="114" customHeight="1" x14ac:dyDescent="0.25">
      <c r="B11" s="696"/>
      <c r="C11" s="548"/>
      <c r="D11" s="697" t="s">
        <v>412</v>
      </c>
      <c r="E11" s="746" t="s">
        <v>797</v>
      </c>
    </row>
    <row r="12" spans="1:5" ht="312" customHeight="1" x14ac:dyDescent="0.25">
      <c r="B12" s="696"/>
      <c r="C12" s="548"/>
      <c r="D12" s="697" t="s">
        <v>413</v>
      </c>
      <c r="E12" s="744" t="s">
        <v>795</v>
      </c>
    </row>
    <row r="13" spans="1:5" ht="109.5" customHeight="1" x14ac:dyDescent="0.25">
      <c r="B13" s="696"/>
      <c r="C13" s="548"/>
      <c r="D13" s="697" t="s">
        <v>414</v>
      </c>
      <c r="E13" s="744" t="s">
        <v>796</v>
      </c>
    </row>
    <row r="14" spans="1:5" ht="360" x14ac:dyDescent="0.25">
      <c r="B14" s="696"/>
      <c r="C14" s="548"/>
      <c r="D14" s="549" t="s">
        <v>415</v>
      </c>
      <c r="E14" s="743" t="s">
        <v>798</v>
      </c>
    </row>
    <row r="15" spans="1:5" ht="362.25" customHeight="1" x14ac:dyDescent="0.25">
      <c r="B15" s="696"/>
      <c r="C15" s="548"/>
      <c r="D15" s="697" t="s">
        <v>416</v>
      </c>
      <c r="E15" s="745" t="s">
        <v>799</v>
      </c>
    </row>
    <row r="16" spans="1:5" ht="165" x14ac:dyDescent="0.25">
      <c r="B16" s="696"/>
      <c r="C16" s="548"/>
      <c r="D16" s="549" t="s">
        <v>459</v>
      </c>
      <c r="E16" s="745" t="s">
        <v>791</v>
      </c>
    </row>
    <row r="17" spans="2:5" ht="62.25" customHeight="1" x14ac:dyDescent="0.25">
      <c r="B17" s="696"/>
      <c r="C17" s="548"/>
      <c r="D17" s="549" t="s">
        <v>711</v>
      </c>
      <c r="E17" s="746" t="s">
        <v>712</v>
      </c>
    </row>
    <row r="18" spans="2:5" ht="15" customHeight="1" thickBot="1" x14ac:dyDescent="0.3">
      <c r="E18" s="740"/>
    </row>
    <row r="19" spans="2:5" ht="135.75" customHeight="1" thickBot="1" x14ac:dyDescent="0.3">
      <c r="B19" s="550"/>
      <c r="C19" s="551"/>
      <c r="D19" s="756" t="s">
        <v>417</v>
      </c>
      <c r="E19" s="741" t="s">
        <v>690</v>
      </c>
    </row>
    <row r="20" spans="2:5" ht="15.75" thickBot="1" x14ac:dyDescent="0.3">
      <c r="B20" s="552" t="s">
        <v>418</v>
      </c>
      <c r="C20" s="553" t="s">
        <v>419</v>
      </c>
      <c r="D20" s="757"/>
      <c r="E20" s="742"/>
    </row>
  </sheetData>
  <sheetProtection algorithmName="SHA-512" hashValue="pm0Qw/WAFd9Qj83YqJP21u2FQYHS7/GQ1ZRBCeDRiPt0PXdam5x4rMyDfSV3bk7OrgeIo6qW0OwcFgbXar0FFQ==" saltValue="lE2kRA4feqF/+mTPu27Zfg==" spinCount="100000" sheet="1" objects="1" scenarios="1"/>
  <mergeCells count="3">
    <mergeCell ref="A1:E1"/>
    <mergeCell ref="B3:D3"/>
    <mergeCell ref="D19:D20"/>
  </mergeCells>
  <printOptions horizontalCentered="1"/>
  <pageMargins left="0.25" right="0.25" top="0.5" bottom="0.25" header="0.3" footer="0.3"/>
  <pageSetup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B461D-8C1B-4D93-AE38-EA83CFB3F901}">
  <dimension ref="A1:EJ7"/>
  <sheetViews>
    <sheetView workbookViewId="0"/>
  </sheetViews>
  <sheetFormatPr defaultColWidth="24.1640625" defaultRowHeight="15" x14ac:dyDescent="0.25"/>
  <cols>
    <col min="1" max="1" width="15" style="703" bestFit="1" customWidth="1"/>
    <col min="2" max="2" width="31.5" style="703" bestFit="1" customWidth="1"/>
    <col min="3" max="3" width="21.6640625" style="703" bestFit="1" customWidth="1"/>
    <col min="4" max="4" width="13.33203125" style="703" customWidth="1"/>
    <col min="5" max="5" width="10.33203125" style="703" bestFit="1" customWidth="1"/>
    <col min="6" max="6" width="13.83203125" style="703" bestFit="1" customWidth="1"/>
    <col min="7" max="7" width="23" style="703" bestFit="1" customWidth="1"/>
    <col min="8" max="9" width="22.1640625" style="703" bestFit="1" customWidth="1"/>
    <col min="10" max="10" width="22.33203125" style="703" bestFit="1" customWidth="1"/>
    <col min="11" max="11" width="10.6640625" style="703" bestFit="1" customWidth="1"/>
    <col min="12" max="12" width="10.1640625" style="703" bestFit="1" customWidth="1"/>
    <col min="13" max="13" width="13.5" style="703" bestFit="1" customWidth="1"/>
    <col min="14" max="14" width="12.6640625" style="703" bestFit="1" customWidth="1"/>
    <col min="15" max="15" width="11.1640625" style="703" bestFit="1" customWidth="1"/>
    <col min="16" max="16" width="15.83203125" style="703" bestFit="1" customWidth="1"/>
    <col min="17" max="17" width="11.1640625" style="703" bestFit="1" customWidth="1"/>
    <col min="18" max="18" width="12.5" style="703" bestFit="1" customWidth="1"/>
    <col min="19" max="19" width="11.1640625" style="703" bestFit="1" customWidth="1"/>
    <col min="20" max="20" width="67.1640625" style="703" bestFit="1" customWidth="1"/>
    <col min="21" max="21" width="69" style="703" bestFit="1" customWidth="1"/>
    <col min="22" max="22" width="43.5" style="703" bestFit="1" customWidth="1"/>
    <col min="23" max="24" width="69" style="703" bestFit="1" customWidth="1"/>
    <col min="25" max="25" width="67.1640625" style="703" bestFit="1" customWidth="1"/>
    <col min="26" max="26" width="69" style="703" bestFit="1" customWidth="1"/>
    <col min="27" max="27" width="43.5" style="703" bestFit="1" customWidth="1"/>
    <col min="28" max="29" width="69" style="703" bestFit="1" customWidth="1"/>
    <col min="30" max="16384" width="24.1640625" style="703"/>
  </cols>
  <sheetData>
    <row r="1" spans="1:140" ht="15.75" customHeight="1" thickBot="1" x14ac:dyDescent="0.3">
      <c r="A1" s="702" t="s">
        <v>784</v>
      </c>
      <c r="B1" s="773" t="s">
        <v>751</v>
      </c>
      <c r="C1" s="774"/>
      <c r="D1" s="774"/>
      <c r="E1" s="775"/>
      <c r="F1" s="701"/>
      <c r="G1" s="702" t="s">
        <v>752</v>
      </c>
      <c r="H1" s="776" t="s">
        <v>753</v>
      </c>
      <c r="I1" s="777"/>
      <c r="J1" s="777"/>
      <c r="K1" s="777"/>
      <c r="L1" s="777"/>
      <c r="M1" s="777"/>
      <c r="N1" s="777"/>
      <c r="O1" s="777"/>
      <c r="P1" s="777"/>
      <c r="Q1" s="777"/>
      <c r="R1" s="777"/>
      <c r="S1" s="778"/>
      <c r="T1" s="781" t="s">
        <v>789</v>
      </c>
      <c r="U1" s="782"/>
      <c r="V1" s="782"/>
      <c r="W1" s="782"/>
      <c r="X1" s="782"/>
      <c r="Y1" s="779" t="s">
        <v>790</v>
      </c>
      <c r="Z1" s="780"/>
      <c r="AA1" s="780"/>
      <c r="AB1" s="780"/>
      <c r="AC1" s="780"/>
      <c r="AD1" s="761" t="s">
        <v>754</v>
      </c>
      <c r="AE1" s="762"/>
      <c r="AF1" s="762"/>
      <c r="AG1" s="762"/>
      <c r="AH1" s="762"/>
      <c r="AI1" s="763"/>
      <c r="AJ1" s="764" t="s">
        <v>755</v>
      </c>
      <c r="AK1" s="765"/>
      <c r="AL1" s="765"/>
      <c r="AM1" s="765"/>
      <c r="AN1" s="765"/>
      <c r="AO1" s="766"/>
      <c r="AP1" s="761" t="s">
        <v>756</v>
      </c>
      <c r="AQ1" s="762"/>
      <c r="AR1" s="762"/>
      <c r="AS1" s="762"/>
      <c r="AT1" s="762"/>
      <c r="AU1" s="763"/>
      <c r="AV1" s="764" t="s">
        <v>757</v>
      </c>
      <c r="AW1" s="765"/>
      <c r="AX1" s="765"/>
      <c r="AY1" s="765"/>
      <c r="AZ1" s="765"/>
      <c r="BA1" s="766"/>
      <c r="BB1" s="761" t="s">
        <v>758</v>
      </c>
      <c r="BC1" s="762"/>
      <c r="BD1" s="762"/>
      <c r="BE1" s="762"/>
      <c r="BF1" s="762"/>
      <c r="BG1" s="763"/>
      <c r="BH1" s="764" t="s">
        <v>759</v>
      </c>
      <c r="BI1" s="765"/>
      <c r="BJ1" s="765"/>
      <c r="BK1" s="765"/>
      <c r="BL1" s="765"/>
      <c r="BM1" s="766"/>
      <c r="BN1" s="761" t="s">
        <v>760</v>
      </c>
      <c r="BO1" s="762"/>
      <c r="BP1" s="762"/>
      <c r="BQ1" s="762"/>
      <c r="BR1" s="762"/>
      <c r="BS1" s="763"/>
      <c r="BT1" s="764" t="s">
        <v>761</v>
      </c>
      <c r="BU1" s="765"/>
      <c r="BV1" s="765"/>
      <c r="BW1" s="765"/>
      <c r="BX1" s="765"/>
      <c r="BY1" s="766"/>
      <c r="BZ1" s="761" t="s">
        <v>762</v>
      </c>
      <c r="CA1" s="762"/>
      <c r="CB1" s="762"/>
      <c r="CC1" s="762"/>
      <c r="CD1" s="762"/>
      <c r="CE1" s="763"/>
      <c r="CF1" s="764" t="s">
        <v>763</v>
      </c>
      <c r="CG1" s="765"/>
      <c r="CH1" s="765"/>
      <c r="CI1" s="765"/>
      <c r="CJ1" s="765"/>
      <c r="CK1" s="766"/>
      <c r="CL1" s="761" t="s">
        <v>764</v>
      </c>
      <c r="CM1" s="762"/>
      <c r="CN1" s="762"/>
      <c r="CO1" s="762"/>
      <c r="CP1" s="762"/>
      <c r="CQ1" s="763"/>
      <c r="CR1" s="764" t="s">
        <v>765</v>
      </c>
      <c r="CS1" s="765"/>
      <c r="CT1" s="765"/>
      <c r="CU1" s="765"/>
      <c r="CV1" s="765"/>
      <c r="CW1" s="766"/>
      <c r="CX1" s="761" t="s">
        <v>766</v>
      </c>
      <c r="CY1" s="762"/>
      <c r="CZ1" s="762"/>
      <c r="DA1" s="762"/>
      <c r="DB1" s="762"/>
      <c r="DC1" s="763"/>
      <c r="DD1" s="764" t="s">
        <v>767</v>
      </c>
      <c r="DE1" s="765"/>
      <c r="DF1" s="765"/>
      <c r="DG1" s="765"/>
      <c r="DH1" s="766"/>
      <c r="DI1" s="767" t="s">
        <v>768</v>
      </c>
      <c r="DJ1" s="768"/>
      <c r="DK1" s="768"/>
      <c r="DL1" s="768"/>
      <c r="DM1" s="769"/>
      <c r="DN1" s="770" t="s">
        <v>769</v>
      </c>
      <c r="DO1" s="771"/>
      <c r="DP1" s="771"/>
      <c r="DQ1" s="771"/>
      <c r="DR1" s="772"/>
      <c r="DS1" s="767" t="s">
        <v>770</v>
      </c>
      <c r="DT1" s="768"/>
      <c r="DU1" s="768"/>
      <c r="DV1" s="768"/>
      <c r="DW1" s="769"/>
      <c r="DX1" s="770" t="s">
        <v>771</v>
      </c>
      <c r="DY1" s="771"/>
      <c r="DZ1" s="771"/>
      <c r="EA1" s="771"/>
      <c r="EB1" s="772"/>
      <c r="EC1" s="758" t="s">
        <v>772</v>
      </c>
      <c r="ED1" s="759"/>
      <c r="EE1" s="759"/>
      <c r="EF1" s="760"/>
      <c r="EG1" s="761" t="s">
        <v>773</v>
      </c>
      <c r="EH1" s="762"/>
      <c r="EI1" s="762"/>
      <c r="EJ1" s="763"/>
    </row>
    <row r="2" spans="1:140" s="728" customFormat="1" ht="90.75" thickBot="1" x14ac:dyDescent="0.3">
      <c r="A2" s="732" t="s">
        <v>413</v>
      </c>
      <c r="B2" s="704" t="s">
        <v>774</v>
      </c>
      <c r="C2" s="705" t="s">
        <v>222</v>
      </c>
      <c r="D2" s="705" t="s">
        <v>775</v>
      </c>
      <c r="E2" s="706" t="s">
        <v>635</v>
      </c>
      <c r="F2" s="707" t="s">
        <v>776</v>
      </c>
      <c r="G2" s="732" t="s">
        <v>777</v>
      </c>
      <c r="H2" s="733" t="s">
        <v>88</v>
      </c>
      <c r="I2" s="734" t="s">
        <v>89</v>
      </c>
      <c r="J2" s="734" t="s">
        <v>90</v>
      </c>
      <c r="K2" s="734" t="s">
        <v>91</v>
      </c>
      <c r="L2" s="734" t="s">
        <v>92</v>
      </c>
      <c r="M2" s="734" t="s">
        <v>93</v>
      </c>
      <c r="N2" s="734" t="s">
        <v>94</v>
      </c>
      <c r="O2" s="734" t="s">
        <v>95</v>
      </c>
      <c r="P2" s="734" t="s">
        <v>96</v>
      </c>
      <c r="Q2" s="734" t="s">
        <v>97</v>
      </c>
      <c r="R2" s="734" t="s">
        <v>98</v>
      </c>
      <c r="S2" s="735" t="s">
        <v>99</v>
      </c>
      <c r="T2" s="708" t="s">
        <v>85</v>
      </c>
      <c r="U2" s="709" t="s">
        <v>515</v>
      </c>
      <c r="V2" s="709" t="s">
        <v>510</v>
      </c>
      <c r="W2" s="709" t="s">
        <v>788</v>
      </c>
      <c r="X2" s="709" t="s">
        <v>100</v>
      </c>
      <c r="Y2" s="710" t="s">
        <v>85</v>
      </c>
      <c r="Z2" s="711" t="s">
        <v>515</v>
      </c>
      <c r="AA2" s="711" t="s">
        <v>510</v>
      </c>
      <c r="AB2" s="711" t="s">
        <v>788</v>
      </c>
      <c r="AC2" s="711" t="s">
        <v>100</v>
      </c>
      <c r="AD2" s="712" t="s">
        <v>85</v>
      </c>
      <c r="AE2" s="713" t="s">
        <v>515</v>
      </c>
      <c r="AF2" s="713" t="s">
        <v>510</v>
      </c>
      <c r="AG2" s="713" t="s">
        <v>778</v>
      </c>
      <c r="AH2" s="713" t="s">
        <v>100</v>
      </c>
      <c r="AI2" s="714" t="s">
        <v>236</v>
      </c>
      <c r="AJ2" s="715" t="s">
        <v>85</v>
      </c>
      <c r="AK2" s="716" t="s">
        <v>515</v>
      </c>
      <c r="AL2" s="716" t="s">
        <v>510</v>
      </c>
      <c r="AM2" s="716" t="s">
        <v>778</v>
      </c>
      <c r="AN2" s="716" t="s">
        <v>100</v>
      </c>
      <c r="AO2" s="717" t="s">
        <v>236</v>
      </c>
      <c r="AP2" s="712" t="s">
        <v>85</v>
      </c>
      <c r="AQ2" s="713" t="s">
        <v>515</v>
      </c>
      <c r="AR2" s="713" t="s">
        <v>510</v>
      </c>
      <c r="AS2" s="713" t="s">
        <v>778</v>
      </c>
      <c r="AT2" s="713" t="s">
        <v>100</v>
      </c>
      <c r="AU2" s="714" t="s">
        <v>236</v>
      </c>
      <c r="AV2" s="715" t="s">
        <v>85</v>
      </c>
      <c r="AW2" s="716" t="s">
        <v>515</v>
      </c>
      <c r="AX2" s="716" t="s">
        <v>510</v>
      </c>
      <c r="AY2" s="716" t="s">
        <v>778</v>
      </c>
      <c r="AZ2" s="716" t="s">
        <v>100</v>
      </c>
      <c r="BA2" s="717" t="s">
        <v>236</v>
      </c>
      <c r="BB2" s="712" t="s">
        <v>85</v>
      </c>
      <c r="BC2" s="713" t="s">
        <v>515</v>
      </c>
      <c r="BD2" s="713" t="s">
        <v>510</v>
      </c>
      <c r="BE2" s="713" t="s">
        <v>778</v>
      </c>
      <c r="BF2" s="713" t="s">
        <v>100</v>
      </c>
      <c r="BG2" s="714" t="s">
        <v>236</v>
      </c>
      <c r="BH2" s="715" t="s">
        <v>85</v>
      </c>
      <c r="BI2" s="716" t="s">
        <v>515</v>
      </c>
      <c r="BJ2" s="716" t="s">
        <v>510</v>
      </c>
      <c r="BK2" s="716" t="s">
        <v>778</v>
      </c>
      <c r="BL2" s="716" t="s">
        <v>100</v>
      </c>
      <c r="BM2" s="717" t="s">
        <v>236</v>
      </c>
      <c r="BN2" s="712" t="s">
        <v>85</v>
      </c>
      <c r="BO2" s="713" t="s">
        <v>515</v>
      </c>
      <c r="BP2" s="713" t="s">
        <v>510</v>
      </c>
      <c r="BQ2" s="713" t="s">
        <v>778</v>
      </c>
      <c r="BR2" s="713" t="s">
        <v>100</v>
      </c>
      <c r="BS2" s="714" t="s">
        <v>236</v>
      </c>
      <c r="BT2" s="715" t="s">
        <v>85</v>
      </c>
      <c r="BU2" s="716" t="s">
        <v>515</v>
      </c>
      <c r="BV2" s="716" t="s">
        <v>510</v>
      </c>
      <c r="BW2" s="716" t="s">
        <v>778</v>
      </c>
      <c r="BX2" s="716" t="s">
        <v>100</v>
      </c>
      <c r="BY2" s="717" t="s">
        <v>236</v>
      </c>
      <c r="BZ2" s="712" t="s">
        <v>85</v>
      </c>
      <c r="CA2" s="713" t="s">
        <v>515</v>
      </c>
      <c r="CB2" s="713" t="s">
        <v>510</v>
      </c>
      <c r="CC2" s="713" t="s">
        <v>778</v>
      </c>
      <c r="CD2" s="713" t="s">
        <v>100</v>
      </c>
      <c r="CE2" s="714" t="s">
        <v>236</v>
      </c>
      <c r="CF2" s="715" t="s">
        <v>85</v>
      </c>
      <c r="CG2" s="716" t="s">
        <v>515</v>
      </c>
      <c r="CH2" s="716" t="s">
        <v>510</v>
      </c>
      <c r="CI2" s="716" t="s">
        <v>778</v>
      </c>
      <c r="CJ2" s="716" t="s">
        <v>100</v>
      </c>
      <c r="CK2" s="717" t="s">
        <v>236</v>
      </c>
      <c r="CL2" s="712" t="s">
        <v>85</v>
      </c>
      <c r="CM2" s="713" t="s">
        <v>515</v>
      </c>
      <c r="CN2" s="713" t="s">
        <v>510</v>
      </c>
      <c r="CO2" s="713" t="s">
        <v>778</v>
      </c>
      <c r="CP2" s="713" t="s">
        <v>100</v>
      </c>
      <c r="CQ2" s="714" t="s">
        <v>236</v>
      </c>
      <c r="CR2" s="715" t="s">
        <v>85</v>
      </c>
      <c r="CS2" s="716" t="s">
        <v>515</v>
      </c>
      <c r="CT2" s="716" t="s">
        <v>510</v>
      </c>
      <c r="CU2" s="716" t="s">
        <v>778</v>
      </c>
      <c r="CV2" s="716" t="s">
        <v>100</v>
      </c>
      <c r="CW2" s="717" t="s">
        <v>236</v>
      </c>
      <c r="CX2" s="712" t="s">
        <v>85</v>
      </c>
      <c r="CY2" s="713" t="s">
        <v>515</v>
      </c>
      <c r="CZ2" s="713" t="s">
        <v>510</v>
      </c>
      <c r="DA2" s="713" t="s">
        <v>778</v>
      </c>
      <c r="DB2" s="713" t="s">
        <v>100</v>
      </c>
      <c r="DC2" s="714" t="s">
        <v>236</v>
      </c>
      <c r="DD2" s="715" t="s">
        <v>85</v>
      </c>
      <c r="DE2" s="716" t="s">
        <v>515</v>
      </c>
      <c r="DF2" s="716" t="s">
        <v>510</v>
      </c>
      <c r="DG2" s="716" t="s">
        <v>778</v>
      </c>
      <c r="DH2" s="717" t="s">
        <v>100</v>
      </c>
      <c r="DI2" s="718" t="s">
        <v>85</v>
      </c>
      <c r="DJ2" s="719" t="s">
        <v>516</v>
      </c>
      <c r="DK2" s="719" t="s">
        <v>86</v>
      </c>
      <c r="DL2" s="719" t="s">
        <v>127</v>
      </c>
      <c r="DM2" s="720" t="s">
        <v>100</v>
      </c>
      <c r="DN2" s="721" t="s">
        <v>85</v>
      </c>
      <c r="DO2" s="722" t="s">
        <v>516</v>
      </c>
      <c r="DP2" s="722" t="s">
        <v>86</v>
      </c>
      <c r="DQ2" s="722" t="s">
        <v>127</v>
      </c>
      <c r="DR2" s="723" t="s">
        <v>100</v>
      </c>
      <c r="DS2" s="718" t="s">
        <v>85</v>
      </c>
      <c r="DT2" s="719" t="s">
        <v>516</v>
      </c>
      <c r="DU2" s="719" t="s">
        <v>86</v>
      </c>
      <c r="DV2" s="719" t="s">
        <v>127</v>
      </c>
      <c r="DW2" s="720" t="s">
        <v>100</v>
      </c>
      <c r="DX2" s="721" t="s">
        <v>85</v>
      </c>
      <c r="DY2" s="722" t="s">
        <v>516</v>
      </c>
      <c r="DZ2" s="722" t="s">
        <v>86</v>
      </c>
      <c r="EA2" s="722" t="s">
        <v>127</v>
      </c>
      <c r="EB2" s="723" t="s">
        <v>100</v>
      </c>
      <c r="EC2" s="724" t="s">
        <v>101</v>
      </c>
      <c r="ED2" s="725" t="s">
        <v>102</v>
      </c>
      <c r="EE2" s="725" t="s">
        <v>103</v>
      </c>
      <c r="EF2" s="726" t="s">
        <v>779</v>
      </c>
      <c r="EG2" s="712" t="s">
        <v>101</v>
      </c>
      <c r="EH2" s="713" t="s">
        <v>102</v>
      </c>
      <c r="EI2" s="713" t="s">
        <v>103</v>
      </c>
      <c r="EJ2" s="714" t="s">
        <v>779</v>
      </c>
    </row>
    <row r="3" spans="1:140" x14ac:dyDescent="0.25">
      <c r="A3" s="736" t="s">
        <v>780</v>
      </c>
      <c r="B3" s="703" t="str">
        <f>IF('E - Residential Staffing 1'!$F$15="","",'E - Residential Staffing 1'!$F$15)</f>
        <v/>
      </c>
      <c r="C3" s="703" t="str">
        <f>IF('E - Residential Staffing 1'!$C$15="","",'E - Residential Staffing 1'!$C$15)</f>
        <v/>
      </c>
      <c r="D3" s="703" t="str">
        <f>IF('E - Residential Staffing 1'!$M$15="","",'E - Residential Staffing 1'!$M$15)</f>
        <v/>
      </c>
      <c r="E3" s="703" t="str">
        <f>IF('E - Residential Staffing 1'!$O$15="","",'E - Residential Staffing 1'!$O$15)</f>
        <v/>
      </c>
      <c r="F3" s="727"/>
      <c r="G3" s="703" t="str">
        <f>IF('E - Residential Staffing 1'!$O$26="","",'E - Residential Staffing 1'!$O$26)</f>
        <v/>
      </c>
      <c r="H3" s="703" t="str">
        <f>IF('E - Residential Staffing 1'!$O$31="","",'E - Residential Staffing 1'!$O$31)</f>
        <v/>
      </c>
      <c r="I3" s="703" t="str">
        <f>IF('E - Residential Staffing 1'!$O$32="","",'E - Residential Staffing 1'!$O$32)</f>
        <v/>
      </c>
      <c r="J3" s="703" t="str">
        <f>IF('E - Residential Staffing 1'!$O$33="","",'E - Residential Staffing 1'!$O$33)</f>
        <v/>
      </c>
      <c r="K3" s="703" t="str">
        <f>IF('E - Residential Staffing 1'!$O$34="","",'E - Residential Staffing 1'!$O$34)</f>
        <v/>
      </c>
      <c r="L3" s="703" t="str">
        <f>IF('E - Residential Staffing 1'!$O$35="","",'E - Residential Staffing 1'!$O$35)</f>
        <v/>
      </c>
      <c r="M3" s="703" t="str">
        <f>IF('E - Residential Staffing 1'!$O$36="","",'E - Residential Staffing 1'!$O$36)</f>
        <v/>
      </c>
      <c r="N3" s="703" t="str">
        <f>IF('E - Residential Staffing 1'!$O$37="","",'E - Residential Staffing 1'!$O$37)</f>
        <v/>
      </c>
      <c r="O3" s="703" t="str">
        <f>IF('E - Residential Staffing 1'!$O$38="","",'E - Residential Staffing 1'!$O$38)</f>
        <v/>
      </c>
      <c r="P3" s="703" t="str">
        <f>IF('E - Residential Staffing 1'!$O$39="","",'E - Residential Staffing 1'!$O$39)</f>
        <v/>
      </c>
      <c r="Q3" s="703" t="str">
        <f>IF('E - Residential Staffing 1'!$O$40="","",'E - Residential Staffing 1'!$O$40)</f>
        <v/>
      </c>
      <c r="R3" s="703" t="str">
        <f>IF('E - Residential Staffing 1'!$O$41="","",'E - Residential Staffing 1'!$O$41)</f>
        <v/>
      </c>
      <c r="S3" s="703" t="str">
        <f>IF('E - Residential Staffing 1'!$O$42="","",'E - Residential Staffing 1'!$O$42)</f>
        <v/>
      </c>
      <c r="T3" s="739" t="str">
        <f>IF('E - Residential Staffing 1'!$E$47="","",'E - Residential Staffing 1'!$E$47)</f>
        <v/>
      </c>
      <c r="U3" s="739" t="str">
        <f>IF('E - Residential Staffing 1'!$E$48="","",'E - Residential Staffing 1'!$E$48)</f>
        <v/>
      </c>
      <c r="V3" s="739" t="str">
        <f>IF('E - Residential Staffing 1'!$E$49="","",'E - Residential Staffing 1'!$E$49)</f>
        <v/>
      </c>
      <c r="W3" s="739" t="str">
        <f>IF('E - Residential Staffing 1'!$E$50="","",'E - Residential Staffing 1'!$E$50)</f>
        <v/>
      </c>
      <c r="X3" s="739" t="str">
        <f>IF('E - Residential Staffing 1'!$E$51="","",'E - Residential Staffing 1'!$E$51)</f>
        <v/>
      </c>
      <c r="Y3" s="739" t="str">
        <f>IF('E - Residential Staffing 1'!$M$47="","",'E - Residential Staffing 1'!$M$47)</f>
        <v/>
      </c>
      <c r="Z3" s="739" t="str">
        <f>IF('E - Residential Staffing 1'!$M$48="","",'E - Residential Staffing 1'!$M$48)</f>
        <v/>
      </c>
      <c r="AA3" s="739" t="str">
        <f>IF('E - Residential Staffing 1'!$M$49="","",'E - Residential Staffing 1'!$M$49)</f>
        <v/>
      </c>
      <c r="AB3" s="739" t="str">
        <f>IF('E - Residential Staffing 1'!$M$50="","",'E - Residential Staffing 1'!$M$50)</f>
        <v/>
      </c>
      <c r="AC3" s="739" t="str">
        <f>IF('E - Residential Staffing 1'!$M$51="","",'E - Residential Staffing 1'!$M$51)</f>
        <v/>
      </c>
      <c r="AD3" s="729" t="str">
        <f>IF($B$3="","",IF('E - Residential Staffing 1'!$D$59="","",'E - Residential Staffing 1'!$D$59))</f>
        <v/>
      </c>
      <c r="AE3" s="729" t="str">
        <f>IF($B$3="","",IF('E - Residential Staffing 1'!$D$60="","",'E - Residential Staffing 1'!$D$60))</f>
        <v/>
      </c>
      <c r="AF3" s="729" t="str">
        <f>IF($B$3="","",IF('E - Residential Staffing 1'!$D$61="","",'E - Residential Staffing 1'!$D$61))</f>
        <v/>
      </c>
      <c r="AG3" s="729" t="str">
        <f>IF($B$3="","",IF('E - Residential Staffing 1'!$D$62="","",'E - Residential Staffing 1'!$D$62))</f>
        <v/>
      </c>
      <c r="AH3" s="729" t="str">
        <f>IF($B$3="","",IF('E - Residential Staffing 1'!$D$63="","",'E - Residential Staffing 1'!$D$63))</f>
        <v/>
      </c>
      <c r="AI3" s="703" t="str">
        <f>IF($B$3="","",IF('E - Residential Staffing 1'!$D$64="","",'E - Residential Staffing 1'!$D$64))</f>
        <v/>
      </c>
      <c r="AJ3" s="729" t="str">
        <f>IF($B$3="","",IF('E - Residential Staffing 1'!$E$59="","",'E - Residential Staffing 1'!$E$59))</f>
        <v/>
      </c>
      <c r="AK3" s="729" t="str">
        <f>IF($B$3="","",IF('E - Residential Staffing 1'!$E$60="","",'E - Residential Staffing 1'!$E$60))</f>
        <v/>
      </c>
      <c r="AL3" s="729" t="str">
        <f>IF($B$3="","",IF('E - Residential Staffing 1'!$E$61="","",'E - Residential Staffing 1'!$E$61))</f>
        <v/>
      </c>
      <c r="AM3" s="729" t="str">
        <f>IF($B$3="","",IF('E - Residential Staffing 1'!$E$62="","",'E - Residential Staffing 1'!$E$62))</f>
        <v/>
      </c>
      <c r="AN3" s="729" t="str">
        <f>IF($B$3="","",IF('E - Residential Staffing 1'!$E$63="","",'E - Residential Staffing 1'!$E$63))</f>
        <v/>
      </c>
      <c r="AO3" s="729" t="str">
        <f>IF($B$3="","",IF('E - Residential Staffing 1'!$E$64="","",'E - Residential Staffing 1'!$E$64))</f>
        <v/>
      </c>
      <c r="AP3" s="729" t="str">
        <f>IF($B$3="","",IF('E - Residential Staffing 1'!$F$59="","",'E - Residential Staffing 1'!$F$59))</f>
        <v/>
      </c>
      <c r="AQ3" s="729" t="str">
        <f>IF($B$3="","",IF('E - Residential Staffing 1'!$F$60="","",'E - Residential Staffing 1'!$F$60))</f>
        <v/>
      </c>
      <c r="AR3" s="729" t="str">
        <f>IF($B$3="","",IF('E - Residential Staffing 1'!$F$61="","",'E - Residential Staffing 1'!$F$61))</f>
        <v/>
      </c>
      <c r="AS3" s="729" t="str">
        <f>IF($B$3="","",IF('E - Residential Staffing 1'!$F$62="","",'E - Residential Staffing 1'!$F$62))</f>
        <v/>
      </c>
      <c r="AT3" s="729" t="str">
        <f>IF($B$3="","",IF('E - Residential Staffing 1'!$F$63="","",'E - Residential Staffing 1'!$F$63))</f>
        <v/>
      </c>
      <c r="AU3" s="703" t="str">
        <f>IF($B$3="","",IF('E - Residential Staffing 1'!$F$64="","",'E - Residential Staffing 1'!$F$64))</f>
        <v/>
      </c>
      <c r="AV3" s="729" t="str">
        <f>IF($B$3="","",IF('E - Residential Staffing 1'!$G$59="","",'E - Residential Staffing 1'!$G$59))</f>
        <v/>
      </c>
      <c r="AW3" s="729" t="str">
        <f>IF($B$3="","",IF('E - Residential Staffing 1'!$G$60="","",'E - Residential Staffing 1'!$G$60))</f>
        <v/>
      </c>
      <c r="AX3" s="729" t="str">
        <f>IF($B$3="","",IF('E - Residential Staffing 1'!$G$61="","",'E - Residential Staffing 1'!$G$61))</f>
        <v/>
      </c>
      <c r="AY3" s="729" t="str">
        <f>IF($B$3="","",IF('E - Residential Staffing 1'!$G$62="","",'E - Residential Staffing 1'!$G$62))</f>
        <v/>
      </c>
      <c r="AZ3" s="729" t="str">
        <f>IF($B$3="","",IF('E - Residential Staffing 1'!$G$63="","",'E - Residential Staffing 1'!$G$63))</f>
        <v/>
      </c>
      <c r="BA3" s="703" t="str">
        <f>IF($B$3="","",IF('E - Residential Staffing 1'!$G$64="","",'E - Residential Staffing 1'!$G$64))</f>
        <v/>
      </c>
      <c r="BB3" s="729" t="str">
        <f>IF($B$3="","",IF('E - Residential Staffing 1'!$H$59="","",'E - Residential Staffing 1'!$H$59))</f>
        <v/>
      </c>
      <c r="BC3" s="729" t="str">
        <f>IF($B$3="","",IF('E - Residential Staffing 1'!$H$60="","",'E - Residential Staffing 1'!$H$60))</f>
        <v/>
      </c>
      <c r="BD3" s="729" t="str">
        <f>IF($B$3="","",IF('E - Residential Staffing 1'!$H$61="","",'E - Residential Staffing 1'!$H$61))</f>
        <v/>
      </c>
      <c r="BE3" s="729" t="str">
        <f>IF($B$3="","",IF('E - Residential Staffing 1'!$H$62="","",'E - Residential Staffing 1'!$H$62))</f>
        <v/>
      </c>
      <c r="BF3" s="729" t="str">
        <f>IF($B$3="","",IF('E - Residential Staffing 1'!$H$63="","",'E - Residential Staffing 1'!$H$63))</f>
        <v/>
      </c>
      <c r="BG3" s="703" t="str">
        <f>IF($B$3="","",IF('E - Residential Staffing 1'!$H$64="","",'E - Residential Staffing 1'!$H$64))</f>
        <v/>
      </c>
      <c r="BH3" s="729" t="str">
        <f>IF($B$3="","",IF('E - Residential Staffing 1'!$I$59="","",'E - Residential Staffing 1'!$I$59))</f>
        <v/>
      </c>
      <c r="BI3" s="729" t="str">
        <f>IF($B$3="","",IF('E - Residential Staffing 1'!$I$60="","",'E - Residential Staffing 1'!$I$60))</f>
        <v/>
      </c>
      <c r="BJ3" s="729" t="str">
        <f>IF($B$3="","",IF('E - Residential Staffing 1'!$I$61="","",'E - Residential Staffing 1'!$I$61))</f>
        <v/>
      </c>
      <c r="BK3" s="729" t="str">
        <f>IF($B$3="","",IF('E - Residential Staffing 1'!$I$62="","",'E - Residential Staffing 1'!$I$62))</f>
        <v/>
      </c>
      <c r="BL3" s="729" t="str">
        <f>IF($B$3="","",IF('E - Residential Staffing 1'!$I$63="","",'E - Residential Staffing 1'!$I$63))</f>
        <v/>
      </c>
      <c r="BM3" s="729" t="str">
        <f>IF($B$3="","",IF('E - Residential Staffing 1'!$I$64="","",'E - Residential Staffing 1'!$I$64))</f>
        <v/>
      </c>
      <c r="BN3" s="729" t="str">
        <f>IF($B$3="","",IF('E - Residential Staffing 1'!$J$59="","",'E - Residential Staffing 1'!$J$59))</f>
        <v/>
      </c>
      <c r="BO3" s="729" t="str">
        <f>IF($B$3="","",IF('E - Residential Staffing 1'!$J$60="","",'E - Residential Staffing 1'!$J$60))</f>
        <v/>
      </c>
      <c r="BP3" s="729" t="str">
        <f>IF($B$3="","",IF('E - Residential Staffing 1'!$J$61="","",'E - Residential Staffing 1'!$J$61))</f>
        <v/>
      </c>
      <c r="BQ3" s="729" t="str">
        <f>IF($B$3="","",IF('E - Residential Staffing 1'!$J$62="","",'E - Residential Staffing 1'!$J$62))</f>
        <v/>
      </c>
      <c r="BR3" s="729" t="str">
        <f>IF($B$3="","",IF('E - Residential Staffing 1'!$J$63="","",'E - Residential Staffing 1'!$J$63))</f>
        <v/>
      </c>
      <c r="BS3" s="703" t="str">
        <f>IF($B$3="","",IF('E - Residential Staffing 1'!$J$64="","",'E - Residential Staffing 1'!$J$64))</f>
        <v/>
      </c>
      <c r="BT3" s="729" t="str">
        <f>IF($B$3="","",IF('E - Residential Staffing 1'!$K$59="","",'E - Residential Staffing 1'!$K$59))</f>
        <v/>
      </c>
      <c r="BU3" s="729" t="str">
        <f>IF($B$3="","",IF('E - Residential Staffing 1'!$K$60="","",'E - Residential Staffing 1'!$K$60))</f>
        <v/>
      </c>
      <c r="BV3" s="729" t="str">
        <f>IF($B$3="","",IF('E - Residential Staffing 1'!$K$61="","",'E - Residential Staffing 1'!$K$61))</f>
        <v/>
      </c>
      <c r="BW3" s="729" t="str">
        <f>IF($B$3="","",IF('E - Residential Staffing 1'!$K$62="","",'E - Residential Staffing 1'!$K$62))</f>
        <v/>
      </c>
      <c r="BX3" s="729" t="str">
        <f>IF($B$3="","",IF('E - Residential Staffing 1'!$K$63="","",'E - Residential Staffing 1'!$K$63))</f>
        <v/>
      </c>
      <c r="BY3" s="703" t="str">
        <f>IF($B$3="","",IF('E - Residential Staffing 1'!$K$64="","",'E - Residential Staffing 1'!$K$64))</f>
        <v/>
      </c>
      <c r="BZ3" s="729" t="str">
        <f>IF($B$3="","",IF('E - Residential Staffing 1'!$L$59="","",'E - Residential Staffing 1'!$L$59))</f>
        <v/>
      </c>
      <c r="CA3" s="729" t="str">
        <f>IF($B$3="","",IF('E - Residential Staffing 1'!$L$60="","",'E - Residential Staffing 1'!$L$60))</f>
        <v/>
      </c>
      <c r="CB3" s="729" t="str">
        <f>IF($B$3="","",IF('E - Residential Staffing 1'!$L$61="","",'E - Residential Staffing 1'!$L$61))</f>
        <v/>
      </c>
      <c r="CC3" s="729" t="str">
        <f>IF($B$3="","",IF('E - Residential Staffing 1'!$L$62="","",'E - Residential Staffing 1'!$L$62))</f>
        <v/>
      </c>
      <c r="CD3" s="729" t="str">
        <f>IF($B$3="","",IF('E - Residential Staffing 1'!$L$63="","",'E - Residential Staffing 1'!$L$63))</f>
        <v/>
      </c>
      <c r="CE3" s="703" t="str">
        <f>IF($B$3="","",IF('E - Residential Staffing 1'!$L$64="","",'E - Residential Staffing 1'!$L$64))</f>
        <v/>
      </c>
      <c r="CF3" s="729" t="str">
        <f>IF($B$3="","",IF('E - Residential Staffing 1'!$M$59="","",'E - Residential Staffing 1'!$M$59))</f>
        <v/>
      </c>
      <c r="CG3" s="729" t="str">
        <f>IF($B$3="","",IF('E - Residential Staffing 1'!$M$60="","",'E - Residential Staffing 1'!$M$60))</f>
        <v/>
      </c>
      <c r="CH3" s="729" t="str">
        <f>IF($B$3="","",IF('E - Residential Staffing 1'!$M$61="","",'E - Residential Staffing 1'!$M$61))</f>
        <v/>
      </c>
      <c r="CI3" s="729" t="str">
        <f>IF($B$3="","",IF('E - Residential Staffing 1'!$M$62="","",'E - Residential Staffing 1'!$M$62))</f>
        <v/>
      </c>
      <c r="CJ3" s="729" t="str">
        <f>IF($B$3="","",IF('E - Residential Staffing 1'!$M$63="","",'E - Residential Staffing 1'!$M$63))</f>
        <v/>
      </c>
      <c r="CK3" s="703" t="str">
        <f>IF($B$3="","",IF('E - Residential Staffing 1'!$M$64="","",'E - Residential Staffing 1'!$M$64))</f>
        <v/>
      </c>
      <c r="CL3" s="730" t="str">
        <f>IF($B$3="","",IF('E - Residential Staffing 1'!$N$59="","",'E - Residential Staffing 1'!$N$59))</f>
        <v/>
      </c>
      <c r="CM3" s="730" t="str">
        <f>IF($B$3="","",IF('E - Residential Staffing 1'!$N$60="","",'E - Residential Staffing 1'!$N$60))</f>
        <v/>
      </c>
      <c r="CN3" s="730" t="str">
        <f>IF($B$3="","",IF('E - Residential Staffing 1'!$N$61="","",'E - Residential Staffing 1'!$N$61))</f>
        <v/>
      </c>
      <c r="CO3" s="730" t="str">
        <f>IF($B$3="","",IF('E - Residential Staffing 1'!$N$62="","",'E - Residential Staffing 1'!$N$62))</f>
        <v/>
      </c>
      <c r="CP3" s="730" t="str">
        <f>IF($B$3="","",IF('E - Residential Staffing 1'!$N$63="","",'E - Residential Staffing 1'!$N$63))</f>
        <v/>
      </c>
      <c r="CQ3" s="730" t="str">
        <f>IF($B$3="","",IF('E - Residential Staffing 1'!$N$64="","",'E - Residential Staffing 1'!$N$64))</f>
        <v/>
      </c>
      <c r="CR3" s="730" t="str">
        <f>IF($B$3="","",IF('E - Residential Staffing 1'!$O$59="","",'E - Residential Staffing 1'!$O$59))</f>
        <v/>
      </c>
      <c r="CS3" s="730" t="str">
        <f>IF($B$3="","",IF('E - Residential Staffing 1'!$O$60="","",'E - Residential Staffing 1'!$O$60))</f>
        <v/>
      </c>
      <c r="CT3" s="730" t="str">
        <f>IF($B$3="","",IF('E - Residential Staffing 1'!$O$61="","",'E - Residential Staffing 1'!$O$61))</f>
        <v/>
      </c>
      <c r="CU3" s="730" t="str">
        <f>IF($B$3="","",IF('E - Residential Staffing 1'!$O$62="","",'E - Residential Staffing 1'!$O$62))</f>
        <v/>
      </c>
      <c r="CV3" s="730" t="str">
        <f>IF($B$3="","",IF('E - Residential Staffing 1'!$O$63="","",'E - Residential Staffing 1'!$O$63))</f>
        <v/>
      </c>
      <c r="CW3" s="730" t="str">
        <f>IF($B$3="","",IF('E - Residential Staffing 1'!$O$64="","",'E - Residential Staffing 1'!$O$64))</f>
        <v/>
      </c>
      <c r="CX3" s="730" t="str">
        <f>IF($B$3="","",IF('E - Residential Staffing 1'!$P$59="","",'E - Residential Staffing 1'!$P$59))</f>
        <v/>
      </c>
      <c r="CY3" s="730" t="str">
        <f>IF($B$3="","",IF('E - Residential Staffing 1'!$P$60="","",'E - Residential Staffing 1'!$P$60))</f>
        <v/>
      </c>
      <c r="CZ3" s="730" t="str">
        <f>IF($B$3="","",IF('E - Residential Staffing 1'!$P$61="","",'E - Residential Staffing 1'!$P$61))</f>
        <v/>
      </c>
      <c r="DA3" s="730" t="str">
        <f>IF($B$3="","",IF('E - Residential Staffing 1'!$P$62="","",'E - Residential Staffing 1'!$P$62))</f>
        <v/>
      </c>
      <c r="DB3" s="730" t="str">
        <f>IF($B$3="","",IF('E - Residential Staffing 1'!$P$63="","",'E - Residential Staffing 1'!$P$63))</f>
        <v/>
      </c>
      <c r="DC3" s="730" t="str">
        <f>IF($B$3="","",IF('E - Residential Staffing 1'!$P$64="","",'E - Residential Staffing 1'!$P$64))</f>
        <v/>
      </c>
      <c r="DD3" s="729" t="str">
        <f>IF($B$3="","",IF('E - Residential Staffing 1'!$Q$59="","",'E - Residential Staffing 1'!$Q$59))</f>
        <v/>
      </c>
      <c r="DE3" s="729" t="str">
        <f>IF($B$3="","",IF('E - Residential Staffing 1'!$Q$60="","",'E - Residential Staffing 1'!$Q$60))</f>
        <v/>
      </c>
      <c r="DF3" s="729" t="str">
        <f>IF($B$3="","",IF('E - Residential Staffing 1'!$Q$61="","",'E - Residential Staffing 1'!$Q$61))</f>
        <v/>
      </c>
      <c r="DG3" s="729" t="str">
        <f>IF($B$3="","",IF('E - Residential Staffing 1'!$Q$62="","",'E - Residential Staffing 1'!$Q$62))</f>
        <v/>
      </c>
      <c r="DH3" s="729" t="str">
        <f>IF($B$3="","",IF('E - Residential Staffing 1'!$Q$63="","",'E - Residential Staffing 1'!$Q$63))</f>
        <v/>
      </c>
      <c r="DI3" s="731" t="str">
        <f>IF($B$3="","",IF('E - Residential Staffing 1'!$J$68="","",'E - Residential Staffing 1'!$J$68))</f>
        <v/>
      </c>
      <c r="DJ3" s="731" t="str">
        <f>IF($B$3="","",IF('E - Residential Staffing 1'!$J$69="","",'E - Residential Staffing 1'!$J$69))</f>
        <v/>
      </c>
      <c r="DK3" s="731" t="str">
        <f>IF($B$3="","",IF('E - Residential Staffing 1'!$J$70="","",'E - Residential Staffing 1'!$J$70))</f>
        <v/>
      </c>
      <c r="DL3" s="731" t="str">
        <f>IF($B$3="","",IF('E - Residential Staffing 1'!$J$71="","",'E - Residential Staffing 1'!$J$71))</f>
        <v/>
      </c>
      <c r="DM3" s="731" t="str">
        <f>IF($B$3="","",IF('E - Residential Staffing 1'!$J$72="","",'E - Residential Staffing 1'!$J$72))</f>
        <v/>
      </c>
      <c r="DN3" s="731" t="str">
        <f>IF($B$3="","",IF('E - Residential Staffing 1'!$L$68="","",'E - Residential Staffing 1'!$L$68))</f>
        <v/>
      </c>
      <c r="DO3" s="731" t="str">
        <f>IF($B$3="","",IF('E - Residential Staffing 1'!$L$69="","",'E - Residential Staffing 1'!$L$69))</f>
        <v/>
      </c>
      <c r="DP3" s="731" t="str">
        <f>IF($B$3="","",IF('E - Residential Staffing 1'!$L$70="","",'E - Residential Staffing 1'!$L$70))</f>
        <v/>
      </c>
      <c r="DQ3" s="731" t="str">
        <f>IF($B$3="","",IF('E - Residential Staffing 1'!$L$71="","",'E - Residential Staffing 1'!$L$71))</f>
        <v/>
      </c>
      <c r="DR3" s="731" t="str">
        <f>IF($B$3="","",IF('E - Residential Staffing 1'!$L$72="","",'E - Residential Staffing 1'!$L$72))</f>
        <v/>
      </c>
      <c r="DS3" s="731" t="str">
        <f>IF($B$3="","",IF('E - Residential Staffing 1'!$N$68="","",'E - Residential Staffing 1'!$N$68))</f>
        <v/>
      </c>
      <c r="DT3" s="731" t="str">
        <f>IF($B$3="","",IF('E - Residential Staffing 1'!$N$69="","",'E - Residential Staffing 1'!$N$69))</f>
        <v/>
      </c>
      <c r="DU3" s="731" t="str">
        <f>IF($B$3="","",IF('E - Residential Staffing 1'!$N$70="","",'E - Residential Staffing 1'!$N$70))</f>
        <v/>
      </c>
      <c r="DV3" s="731" t="str">
        <f>IF($B$3="","",IF('E - Residential Staffing 1'!$N$71="","",'E - Residential Staffing 1'!$N$71))</f>
        <v/>
      </c>
      <c r="DW3" s="731" t="str">
        <f>IF($B$3="","",IF('E - Residential Staffing 1'!$N$72="","",'E - Residential Staffing 1'!$N$72))</f>
        <v/>
      </c>
      <c r="DX3" s="731" t="str">
        <f>IF($B$3="","",IF('E - Residential Staffing 1'!$P$68="","",'E - Residential Staffing 1'!$P$68))</f>
        <v/>
      </c>
      <c r="DY3" s="731" t="str">
        <f>IF($B$3="","",IF('E - Residential Staffing 1'!$P$69="","",'E - Residential Staffing 1'!$P$69))</f>
        <v/>
      </c>
      <c r="DZ3" s="731" t="str">
        <f>IF($B$3="","",IF('E - Residential Staffing 1'!$P$70="","",'E - Residential Staffing 1'!$P$70))</f>
        <v/>
      </c>
      <c r="EA3" s="731" t="str">
        <f>IF($B$3="","",IF('E - Residential Staffing 1'!$P$71="","",'E - Residential Staffing 1'!$P$71))</f>
        <v/>
      </c>
      <c r="EB3" s="731" t="str">
        <f>IF($B$3="","",IF('E - Residential Staffing 1'!$P$72="","",'E - Residential Staffing 1'!$P$72))</f>
        <v/>
      </c>
      <c r="EC3" s="703" t="str">
        <f>IF($B$3="","",IF('E - Residential Staffing 1'!$N$76="","",'E - Residential Staffing 1'!$N$76))</f>
        <v/>
      </c>
      <c r="ED3" s="703" t="str">
        <f>IF($B$3="","",IF('E - Residential Staffing 1'!$N$77="","",'E - Residential Staffing 1'!$N$77))</f>
        <v/>
      </c>
      <c r="EE3" s="703" t="str">
        <f>IF($B$3="","",IF('E - Residential Staffing 1'!$N$78="","",'E - Residential Staffing 1'!$N$78))</f>
        <v/>
      </c>
      <c r="EF3" s="703" t="str">
        <f>IF($B$3="","",IF('E - Residential Staffing 1'!$N$79="","",'E - Residential Staffing 1'!$N$79))</f>
        <v/>
      </c>
      <c r="EG3" s="703" t="str">
        <f>IF($B$3="","",IF('E - Residential Staffing 1'!$P$76="","",'E - Residential Staffing 1'!$P$76))</f>
        <v/>
      </c>
      <c r="EH3" s="703" t="str">
        <f>IF($B$3="","",IF('E - Residential Staffing 1'!$P$77="","",'E - Residential Staffing 1'!$P$77))</f>
        <v/>
      </c>
      <c r="EI3" s="703" t="str">
        <f>IF($B$3="","",IF('E - Residential Staffing 1'!$P$78="","",'E - Residential Staffing 1'!$P$78))</f>
        <v/>
      </c>
      <c r="EJ3" s="703" t="str">
        <f>IF($B$3="","",IF('E - Residential Staffing 1'!$P$79="","",'E - Residential Staffing 1'!$P$79))</f>
        <v/>
      </c>
    </row>
    <row r="4" spans="1:140" x14ac:dyDescent="0.25">
      <c r="A4" s="736" t="s">
        <v>781</v>
      </c>
      <c r="B4" s="703" t="str">
        <f>IF('E - Residential Staffing 2'!$F$15="","",'E - Residential Staffing 2'!$F$15)</f>
        <v/>
      </c>
      <c r="C4" s="703" t="str">
        <f>IF('E - Residential Staffing 2'!$C$15="","",'E - Residential Staffing 2'!$C$15)</f>
        <v/>
      </c>
      <c r="D4" s="703" t="str">
        <f>IF('E - Residential Staffing 2'!$M$15="","",'E - Residential Staffing 2'!$M$15)</f>
        <v/>
      </c>
      <c r="E4" s="703" t="str">
        <f>IF('E - Residential Staffing 2'!$O$15="","",'E - Residential Staffing 2'!$O$15)</f>
        <v/>
      </c>
      <c r="F4" s="727"/>
      <c r="G4" s="703" t="str">
        <f>IF('E - Residential Staffing 2'!$O$26="","",'E - Residential Staffing 2'!$O$26)</f>
        <v/>
      </c>
      <c r="H4" s="703" t="str">
        <f>IF('E - Residential Staffing 2'!$O$31="","",'E - Residential Staffing 2'!$O$31)</f>
        <v/>
      </c>
      <c r="I4" s="703" t="str">
        <f>IF('E - Residential Staffing 2'!$O$32="","",'E - Residential Staffing 2'!$O$32)</f>
        <v/>
      </c>
      <c r="J4" s="703" t="str">
        <f>IF('E - Residential Staffing 2'!$O$33="","",'E - Residential Staffing 2'!$O$33)</f>
        <v/>
      </c>
      <c r="K4" s="703" t="str">
        <f>IF('E - Residential Staffing 2'!$O$34="","",'E - Residential Staffing 2'!$O$34)</f>
        <v/>
      </c>
      <c r="L4" s="703" t="str">
        <f>IF('E - Residential Staffing 2'!$O$35="","",'E - Residential Staffing 2'!$O$35)</f>
        <v/>
      </c>
      <c r="M4" s="703" t="str">
        <f>IF('E - Residential Staffing 2'!$O$36="","",'E - Residential Staffing 2'!$O$36)</f>
        <v/>
      </c>
      <c r="N4" s="703" t="str">
        <f>IF('E - Residential Staffing 2'!$O$37="","",'E - Residential Staffing 2'!$O$37)</f>
        <v/>
      </c>
      <c r="O4" s="703" t="str">
        <f>IF('E - Residential Staffing 2'!$O$38="","",'E - Residential Staffing 2'!$O$38)</f>
        <v/>
      </c>
      <c r="P4" s="703" t="str">
        <f>IF('E - Residential Staffing 2'!$O$39="","",'E - Residential Staffing 2'!$O$39)</f>
        <v/>
      </c>
      <c r="Q4" s="703" t="str">
        <f>IF('E - Residential Staffing 2'!$O$40="","",'E - Residential Staffing 2'!$O$40)</f>
        <v/>
      </c>
      <c r="R4" s="703" t="str">
        <f>IF('E - Residential Staffing 2'!$O$41="","",'E - Residential Staffing 2'!$O$41)</f>
        <v/>
      </c>
      <c r="S4" s="703" t="str">
        <f>IF('E - Residential Staffing 2'!$O$42="","",'E - Residential Staffing 2'!$O$42)</f>
        <v/>
      </c>
      <c r="T4" s="739" t="str">
        <f>IF('E - Residential Staffing 2'!$E$47="","",'E - Residential Staffing 2'!$E$47)</f>
        <v/>
      </c>
      <c r="U4" s="739" t="str">
        <f>IF('E - Residential Staffing 2'!$E$48="","",'E - Residential Staffing 2'!$E$48)</f>
        <v/>
      </c>
      <c r="V4" s="739" t="str">
        <f>IF('E - Residential Staffing 2'!$E$49="","",'E - Residential Staffing 2'!$E$49)</f>
        <v/>
      </c>
      <c r="W4" s="739" t="str">
        <f>IF('E - Residential Staffing 2'!$E$50="","",'E - Residential Staffing 2'!$E$50)</f>
        <v/>
      </c>
      <c r="X4" s="739" t="str">
        <f>IF('E - Residential Staffing 2'!$E$51="","",'E - Residential Staffing 2'!$E$51)</f>
        <v/>
      </c>
      <c r="Y4" s="739" t="str">
        <f>IF('E - Residential Staffing 2'!$M$47="","",'E - Residential Staffing 2'!$M$47)</f>
        <v/>
      </c>
      <c r="Z4" s="739" t="str">
        <f>IF('E - Residential Staffing 2'!$M$48="","",'E - Residential Staffing 2'!$M$48)</f>
        <v/>
      </c>
      <c r="AA4" s="739" t="str">
        <f>IF('E - Residential Staffing 2'!$M$49="","",'E - Residential Staffing 2'!$M$49)</f>
        <v/>
      </c>
      <c r="AB4" s="739" t="str">
        <f>IF('E - Residential Staffing 2'!$M$50="","",'E - Residential Staffing 2'!$M$50)</f>
        <v/>
      </c>
      <c r="AC4" s="739" t="str">
        <f>IF('E - Residential Staffing 2'!$M$51="","",'E - Residential Staffing 2'!$M$51)</f>
        <v/>
      </c>
      <c r="AD4" s="729" t="str">
        <f>IF($B$4="","",IF('E - Residential Staffing 2'!$D$59="","",'E - Residential Staffing 2'!$D$59))</f>
        <v/>
      </c>
      <c r="AE4" s="729" t="str">
        <f>IF($B$4="","",IF('E - Residential Staffing 2'!$D$60="","",'E - Residential Staffing 2'!$D$60))</f>
        <v/>
      </c>
      <c r="AF4" s="729" t="str">
        <f>IF($B$4="","",IF('E - Residential Staffing 2'!$D$61="","",'E - Residential Staffing 2'!$D$61))</f>
        <v/>
      </c>
      <c r="AG4" s="729" t="str">
        <f>IF($B$4="","",IF('E - Residential Staffing 2'!$D$62="","",'E - Residential Staffing 2'!$D$62))</f>
        <v/>
      </c>
      <c r="AH4" s="729" t="str">
        <f>IF($B$4="","",IF('E - Residential Staffing 2'!$D$63="","",'E - Residential Staffing 2'!$D$63))</f>
        <v/>
      </c>
      <c r="AI4" s="703" t="str">
        <f>IF($B$4="","",IF('E - Residential Staffing 2'!$D$64="","",'E - Residential Staffing 2'!$D$64))</f>
        <v/>
      </c>
      <c r="AJ4" s="729" t="str">
        <f>IF($B$4="","",IF('E - Residential Staffing 2'!$E$59="","",'E - Residential Staffing 2'!$E$59))</f>
        <v/>
      </c>
      <c r="AK4" s="729" t="str">
        <f>IF($B$4="","",IF('E - Residential Staffing 2'!$E$60="","",'E - Residential Staffing 2'!$E$60))</f>
        <v/>
      </c>
      <c r="AL4" s="729" t="str">
        <f>IF($B$4="","",IF('E - Residential Staffing 2'!$E$61="","",'E - Residential Staffing 2'!$E$61))</f>
        <v/>
      </c>
      <c r="AM4" s="729" t="str">
        <f>IF($B$4="","",IF('E - Residential Staffing 2'!$E$62="","",'E - Residential Staffing 2'!$E$62))</f>
        <v/>
      </c>
      <c r="AN4" s="729" t="str">
        <f>IF($B$4="","",IF('E - Residential Staffing 2'!$E$63="","",'E - Residential Staffing 2'!$E$63))</f>
        <v/>
      </c>
      <c r="AO4" s="729" t="str">
        <f>IF($B$4="","",IF('E - Residential Staffing 2'!$E$64="","",'E - Residential Staffing 2'!$E$64))</f>
        <v/>
      </c>
      <c r="AP4" s="729" t="str">
        <f>IF($B$4="","",IF('E - Residential Staffing 2'!$F$59="","",'E - Residential Staffing 2'!$F$59))</f>
        <v/>
      </c>
      <c r="AQ4" s="729" t="str">
        <f>IF($B$4="","",IF('E - Residential Staffing 2'!$F$60="","",'E - Residential Staffing 2'!$F$60))</f>
        <v/>
      </c>
      <c r="AR4" s="729" t="str">
        <f>IF($B$4="","",IF('E - Residential Staffing 2'!$F$61="","",'E - Residential Staffing 2'!$F$61))</f>
        <v/>
      </c>
      <c r="AS4" s="729" t="str">
        <f>IF($B$4="","",IF('E - Residential Staffing 2'!$F$62="","",'E - Residential Staffing 2'!$F$62))</f>
        <v/>
      </c>
      <c r="AT4" s="729" t="str">
        <f>IF($B$4="","",IF('E - Residential Staffing 2'!$F$63="","",'E - Residential Staffing 2'!$F$63))</f>
        <v/>
      </c>
      <c r="AU4" s="703" t="str">
        <f>IF($B$4="","",IF('E - Residential Staffing 2'!$F$64="","",'E - Residential Staffing 2'!$F$64))</f>
        <v/>
      </c>
      <c r="AV4" s="729" t="str">
        <f>IF($B$4="","",IF('E - Residential Staffing 2'!$G$59="","",'E - Residential Staffing 2'!$G$59))</f>
        <v/>
      </c>
      <c r="AW4" s="729" t="str">
        <f>IF($B$4="","",IF('E - Residential Staffing 2'!$G$60="","",'E - Residential Staffing 2'!$G$60))</f>
        <v/>
      </c>
      <c r="AX4" s="729" t="str">
        <f>IF($B$4="","",IF('E - Residential Staffing 2'!$G$61="","",'E - Residential Staffing 2'!$G$61))</f>
        <v/>
      </c>
      <c r="AY4" s="729" t="str">
        <f>IF($B$4="","",IF('E - Residential Staffing 2'!$G$62="","",'E - Residential Staffing 2'!$G$62))</f>
        <v/>
      </c>
      <c r="AZ4" s="729" t="str">
        <f>IF($B$4="","",IF('E - Residential Staffing 2'!$G$63="","",'E - Residential Staffing 2'!$G$63))</f>
        <v/>
      </c>
      <c r="BA4" s="703" t="str">
        <f>IF($B$4="","",IF('E - Residential Staffing 2'!$G$64="","",'E - Residential Staffing 2'!$G$64))</f>
        <v/>
      </c>
      <c r="BB4" s="729" t="str">
        <f>IF($B$4="","",IF('E - Residential Staffing 2'!$H$59="","",'E - Residential Staffing 2'!$H$59))</f>
        <v/>
      </c>
      <c r="BC4" s="729" t="str">
        <f>IF($B$4="","",IF('E - Residential Staffing 2'!$H$60="","",'E - Residential Staffing 2'!$H$60))</f>
        <v/>
      </c>
      <c r="BD4" s="729" t="str">
        <f>IF($B$4="","",IF('E - Residential Staffing 2'!$H$61="","",'E - Residential Staffing 2'!$H$61))</f>
        <v/>
      </c>
      <c r="BE4" s="729" t="str">
        <f>IF($B$4="","",IF('E - Residential Staffing 2'!$H$62="","",'E - Residential Staffing 2'!$H$62))</f>
        <v/>
      </c>
      <c r="BF4" s="729" t="str">
        <f>IF($B$4="","",IF('E - Residential Staffing 2'!$H$63="","",'E - Residential Staffing 2'!$H$63))</f>
        <v/>
      </c>
      <c r="BG4" s="703" t="str">
        <f>IF($B$4="","",IF('E - Residential Staffing 2'!$H$64="","",'E - Residential Staffing 2'!$H$64))</f>
        <v/>
      </c>
      <c r="BH4" s="729" t="str">
        <f>IF($B$4="","",IF('E - Residential Staffing 2'!$I$59="","",'E - Residential Staffing 2'!$I$59))</f>
        <v/>
      </c>
      <c r="BI4" s="729" t="str">
        <f>IF($B$4="","",IF('E - Residential Staffing 2'!$I$60="","",'E - Residential Staffing 2'!$I$60))</f>
        <v/>
      </c>
      <c r="BJ4" s="729" t="str">
        <f>IF($B$4="","",IF('E - Residential Staffing 2'!$I$61="","",'E - Residential Staffing 2'!$I$61))</f>
        <v/>
      </c>
      <c r="BK4" s="729" t="str">
        <f>IF($B$4="","",IF('E - Residential Staffing 2'!$I$62="","",'E - Residential Staffing 2'!$I$62))</f>
        <v/>
      </c>
      <c r="BL4" s="729" t="str">
        <f>IF($B$4="","",IF('E - Residential Staffing 2'!$I$63="","",'E - Residential Staffing 2'!$I$63))</f>
        <v/>
      </c>
      <c r="BM4" s="729" t="str">
        <f>IF($B$4="","",IF('E - Residential Staffing 2'!$I$64="","",'E - Residential Staffing 2'!$I$64))</f>
        <v/>
      </c>
      <c r="BN4" s="729" t="str">
        <f>IF($B$4="","",IF('E - Residential Staffing 2'!$J$59="","",'E - Residential Staffing 2'!$J$59))</f>
        <v/>
      </c>
      <c r="BO4" s="729" t="str">
        <f>IF($B$4="","",IF('E - Residential Staffing 2'!$J$60="","",'E - Residential Staffing 2'!$J$60))</f>
        <v/>
      </c>
      <c r="BP4" s="729" t="str">
        <f>IF($B$4="","",IF('E - Residential Staffing 2'!$J$61="","",'E - Residential Staffing 2'!$J$61))</f>
        <v/>
      </c>
      <c r="BQ4" s="729" t="str">
        <f>IF($B$4="","",IF('E - Residential Staffing 2'!$J$62="","",'E - Residential Staffing 2'!$J$62))</f>
        <v/>
      </c>
      <c r="BR4" s="729" t="str">
        <f>IF($B$4="","",IF('E - Residential Staffing 2'!$J$63="","",'E - Residential Staffing 2'!$J$63))</f>
        <v/>
      </c>
      <c r="BS4" s="703" t="str">
        <f>IF($B$4="","",IF('E - Residential Staffing 2'!$J$64="","",'E - Residential Staffing 2'!$J$64))</f>
        <v/>
      </c>
      <c r="BT4" s="729" t="str">
        <f>IF($B$4="","",IF('E - Residential Staffing 2'!$K$59="","",'E - Residential Staffing 2'!$K$59))</f>
        <v/>
      </c>
      <c r="BU4" s="729" t="str">
        <f>IF($B$4="","",IF('E - Residential Staffing 2'!$K$60="","",'E - Residential Staffing 2'!$K$60))</f>
        <v/>
      </c>
      <c r="BV4" s="729" t="str">
        <f>IF($B$4="","",IF('E - Residential Staffing 2'!$K$61="","",'E - Residential Staffing 2'!$K$61))</f>
        <v/>
      </c>
      <c r="BW4" s="729" t="str">
        <f>IF($B$4="","",IF('E - Residential Staffing 2'!$K$62="","",'E - Residential Staffing 2'!$K$62))</f>
        <v/>
      </c>
      <c r="BX4" s="729" t="str">
        <f>IF($B$4="","",IF('E - Residential Staffing 2'!$K$63="","",'E - Residential Staffing 2'!$K$63))</f>
        <v/>
      </c>
      <c r="BY4" s="703" t="str">
        <f>IF($B$4="","",IF('E - Residential Staffing 2'!$K$64="","",'E - Residential Staffing 2'!$K$64))</f>
        <v/>
      </c>
      <c r="BZ4" s="729" t="str">
        <f>IF($B$4="","",IF('E - Residential Staffing 2'!$L$59="","",'E - Residential Staffing 2'!$L$59))</f>
        <v/>
      </c>
      <c r="CA4" s="729" t="str">
        <f>IF($B$4="","",IF('E - Residential Staffing 2'!$L$60="","",'E - Residential Staffing 2'!$L$60))</f>
        <v/>
      </c>
      <c r="CB4" s="729" t="str">
        <f>IF($B$4="","",IF('E - Residential Staffing 2'!$L$61="","",'E - Residential Staffing 2'!$L$61))</f>
        <v/>
      </c>
      <c r="CC4" s="729" t="str">
        <f>IF($B$4="","",IF('E - Residential Staffing 2'!$L$62="","",'E - Residential Staffing 2'!$L$62))</f>
        <v/>
      </c>
      <c r="CD4" s="729" t="str">
        <f>IF($B$4="","",IF('E - Residential Staffing 2'!$L$63="","",'E - Residential Staffing 2'!$L$63))</f>
        <v/>
      </c>
      <c r="CE4" s="703" t="str">
        <f>IF($B$4="","",IF('E - Residential Staffing 2'!$L$64="","",'E - Residential Staffing 2'!$L$64))</f>
        <v/>
      </c>
      <c r="CF4" s="729" t="str">
        <f>IF($B$4="","",IF('E - Residential Staffing 2'!$M$59="","",'E - Residential Staffing 2'!$M$59))</f>
        <v/>
      </c>
      <c r="CG4" s="729" t="str">
        <f>IF($B$4="","",IF('E - Residential Staffing 2'!$M$60="","",'E - Residential Staffing 2'!$M$60))</f>
        <v/>
      </c>
      <c r="CH4" s="729" t="str">
        <f>IF($B$4="","",IF('E - Residential Staffing 2'!$M$61="","",'E - Residential Staffing 2'!$M$61))</f>
        <v/>
      </c>
      <c r="CI4" s="729" t="str">
        <f>IF($B$4="","",IF('E - Residential Staffing 2'!$M$62="","",'E - Residential Staffing 2'!$M$62))</f>
        <v/>
      </c>
      <c r="CJ4" s="729" t="str">
        <f>IF($B$4="","",IF('E - Residential Staffing 2'!$M$63="","",'E - Residential Staffing 2'!$M$63))</f>
        <v/>
      </c>
      <c r="CK4" s="703" t="str">
        <f>IF($B$4="","",IF('E - Residential Staffing 2'!$M$64="","",'E - Residential Staffing 2'!$M$64))</f>
        <v/>
      </c>
      <c r="CL4" s="730" t="str">
        <f>IF($B$4="","",IF('E - Residential Staffing 2'!$N$59="","",'E - Residential Staffing 2'!$N$59))</f>
        <v/>
      </c>
      <c r="CM4" s="730" t="str">
        <f>IF($B$4="","",IF('E - Residential Staffing 2'!$N$60="","",'E - Residential Staffing 2'!$N$60))</f>
        <v/>
      </c>
      <c r="CN4" s="730" t="str">
        <f>IF($B$4="","",IF('E - Residential Staffing 2'!$N$61="","",'E - Residential Staffing 2'!$N$61))</f>
        <v/>
      </c>
      <c r="CO4" s="730" t="str">
        <f>IF($B$4="","",IF('E - Residential Staffing 2'!$N$62="","",'E - Residential Staffing 2'!$N$62))</f>
        <v/>
      </c>
      <c r="CP4" s="730" t="str">
        <f>IF($B$4="","",IF('E - Residential Staffing 2'!$N$63="","",'E - Residential Staffing 2'!$N$63))</f>
        <v/>
      </c>
      <c r="CQ4" s="730" t="str">
        <f>IF($B$4="","",IF('E - Residential Staffing 2'!$N$64="","",'E - Residential Staffing 2'!$N$64))</f>
        <v/>
      </c>
      <c r="CR4" s="730" t="str">
        <f>IF($B$4="","",IF('E - Residential Staffing 2'!$O$59="","",'E - Residential Staffing 2'!$O$59))</f>
        <v/>
      </c>
      <c r="CS4" s="730" t="str">
        <f>IF($B$4="","",IF('E - Residential Staffing 2'!$O$60="","",'E - Residential Staffing 2'!$O$60))</f>
        <v/>
      </c>
      <c r="CT4" s="730" t="str">
        <f>IF($B$4="","",IF('E - Residential Staffing 2'!$O$61="","",'E - Residential Staffing 2'!$O$61))</f>
        <v/>
      </c>
      <c r="CU4" s="730" t="str">
        <f>IF($B$4="","",IF('E - Residential Staffing 2'!$O$62="","",'E - Residential Staffing 2'!$O$62))</f>
        <v/>
      </c>
      <c r="CV4" s="730" t="str">
        <f>IF($B$4="","",IF('E - Residential Staffing 2'!$O$63="","",'E - Residential Staffing 2'!$O$63))</f>
        <v/>
      </c>
      <c r="CW4" s="730" t="str">
        <f>IF($B$4="","",IF('E - Residential Staffing 2'!$O$64="","",'E - Residential Staffing 2'!$O$64))</f>
        <v/>
      </c>
      <c r="CX4" s="730" t="str">
        <f>IF($B$4="","",IF('E - Residential Staffing 2'!$P$59="","",'E - Residential Staffing 2'!$P$59))</f>
        <v/>
      </c>
      <c r="CY4" s="730" t="str">
        <f>IF($B$4="","",IF('E - Residential Staffing 2'!$P$60="","",'E - Residential Staffing 2'!$P$60))</f>
        <v/>
      </c>
      <c r="CZ4" s="730" t="str">
        <f>IF($B$4="","",IF('E - Residential Staffing 2'!$P$61="","",'E - Residential Staffing 2'!$P$61))</f>
        <v/>
      </c>
      <c r="DA4" s="730" t="str">
        <f>IF($B$4="","",IF('E - Residential Staffing 2'!$P$62="","",'E - Residential Staffing 2'!$P$62))</f>
        <v/>
      </c>
      <c r="DB4" s="730" t="str">
        <f>IF($B$4="","",IF('E - Residential Staffing 2'!$P$63="","",'E - Residential Staffing 2'!$P$63))</f>
        <v/>
      </c>
      <c r="DC4" s="730" t="str">
        <f>IF($B$4="","",IF('E - Residential Staffing 2'!$P$64="","",'E - Residential Staffing 2'!$P$64))</f>
        <v/>
      </c>
      <c r="DD4" s="729" t="str">
        <f>IF($B$4="","",IF('E - Residential Staffing 2'!$Q$59="","",'E - Residential Staffing 2'!$Q$59))</f>
        <v/>
      </c>
      <c r="DE4" s="729" t="str">
        <f>IF($B$4="","",IF('E - Residential Staffing 2'!$Q$60="","",'E - Residential Staffing 2'!$Q$60))</f>
        <v/>
      </c>
      <c r="DF4" s="729" t="str">
        <f>IF($B$4="","",IF('E - Residential Staffing 2'!$Q$61="","",'E - Residential Staffing 2'!$Q$61))</f>
        <v/>
      </c>
      <c r="DG4" s="729" t="str">
        <f>IF($B$4="","",IF('E - Residential Staffing 2'!$Q$62="","",'E - Residential Staffing 2'!$Q$62))</f>
        <v/>
      </c>
      <c r="DH4" s="729" t="str">
        <f>IF($B$4="","",IF('E - Residential Staffing 2'!$Q$63="","",'E - Residential Staffing 2'!$Q$63))</f>
        <v/>
      </c>
      <c r="DI4" s="731" t="str">
        <f>IF($B$4="","",IF('E - Residential Staffing 2'!$J$68="","",'E - Residential Staffing 2'!$J$68))</f>
        <v/>
      </c>
      <c r="DJ4" s="731" t="str">
        <f>IF($B$4="","",IF('E - Residential Staffing 2'!$J$69="","",'E - Residential Staffing 2'!$J$69))</f>
        <v/>
      </c>
      <c r="DK4" s="731" t="str">
        <f>IF($B$4="","",IF('E - Residential Staffing 2'!$J$70="","",'E - Residential Staffing 2'!$J$70))</f>
        <v/>
      </c>
      <c r="DL4" s="731" t="str">
        <f>IF($B$4="","",IF('E - Residential Staffing 2'!$J$71="","",'E - Residential Staffing 2'!$J$71))</f>
        <v/>
      </c>
      <c r="DM4" s="731" t="str">
        <f>IF($B$4="","",IF('E - Residential Staffing 2'!$J$72="","",'E - Residential Staffing 2'!$J$72))</f>
        <v/>
      </c>
      <c r="DN4" s="731" t="str">
        <f>IF($B$4="","",IF('E - Residential Staffing 2'!$L$68="","",'E - Residential Staffing 2'!$L$68))</f>
        <v/>
      </c>
      <c r="DO4" s="731" t="str">
        <f>IF($B$4="","",IF('E - Residential Staffing 2'!$L$69="","",'E - Residential Staffing 2'!$L$69))</f>
        <v/>
      </c>
      <c r="DP4" s="731" t="str">
        <f>IF($B$4="","",IF('E - Residential Staffing 2'!$L$70="","",'E - Residential Staffing 2'!$L$70))</f>
        <v/>
      </c>
      <c r="DQ4" s="731" t="str">
        <f>IF($B$4="","",IF('E - Residential Staffing 2'!$L$71="","",'E - Residential Staffing 2'!$L$71))</f>
        <v/>
      </c>
      <c r="DR4" s="731" t="str">
        <f>IF($B$4="","",IF('E - Residential Staffing 2'!$L$72="","",'E - Residential Staffing 2'!$L$72))</f>
        <v/>
      </c>
      <c r="DS4" s="731" t="str">
        <f>IF($B$4="","",IF('E - Residential Staffing 2'!$N$68="","",'E - Residential Staffing 2'!$N$68))</f>
        <v/>
      </c>
      <c r="DT4" s="731" t="str">
        <f>IF($B$4="","",IF('E - Residential Staffing 2'!$N$69="","",'E - Residential Staffing 2'!$N$69))</f>
        <v/>
      </c>
      <c r="DU4" s="731" t="str">
        <f>IF($B$4="","",IF('E - Residential Staffing 2'!$N$70="","",'E - Residential Staffing 2'!$N$70))</f>
        <v/>
      </c>
      <c r="DV4" s="731" t="str">
        <f>IF($B$4="","",IF('E - Residential Staffing 2'!$N$71="","",'E - Residential Staffing 2'!$N$71))</f>
        <v/>
      </c>
      <c r="DW4" s="731" t="str">
        <f>IF($B$4="","",IF('E - Residential Staffing 2'!$N$72="","",'E - Residential Staffing 2'!$N$72))</f>
        <v/>
      </c>
      <c r="DX4" s="731" t="str">
        <f>IF($B$4="","",IF('E - Residential Staffing 2'!$P$68="","",'E - Residential Staffing 2'!$P$68))</f>
        <v/>
      </c>
      <c r="DY4" s="731" t="str">
        <f>IF($B$4="","",IF('E - Residential Staffing 2'!$P$69="","",'E - Residential Staffing 2'!$P$69))</f>
        <v/>
      </c>
      <c r="DZ4" s="731" t="str">
        <f>IF($B$4="","",IF('E - Residential Staffing 2'!$P$70="","",'E - Residential Staffing 2'!$P$70))</f>
        <v/>
      </c>
      <c r="EA4" s="731" t="str">
        <f>IF($B$4="","",IF('E - Residential Staffing 2'!$P$71="","",'E - Residential Staffing 2'!$P$71))</f>
        <v/>
      </c>
      <c r="EB4" s="731" t="str">
        <f>IF($B$4="","",IF('E - Residential Staffing 2'!$P$72="","",'E - Residential Staffing 2'!$P$72))</f>
        <v/>
      </c>
      <c r="EC4" s="703" t="str">
        <f>IF($B$4="","",IF('E - Residential Staffing 2'!$N$76="","",'E - Residential Staffing 2'!$N$76))</f>
        <v/>
      </c>
      <c r="ED4" s="703" t="str">
        <f>IF($B$4="","",IF('E - Residential Staffing 2'!$N$77="","",'E - Residential Staffing 2'!$N$77))</f>
        <v/>
      </c>
      <c r="EE4" s="703" t="str">
        <f>IF($B$4="","",IF('E - Residential Staffing 2'!$N$78="","",'E - Residential Staffing 2'!$N$78))</f>
        <v/>
      </c>
      <c r="EF4" s="703" t="str">
        <f>IF($B$4="","",IF('E - Residential Staffing 2'!$N$79="","",'E - Residential Staffing 2'!$N$79))</f>
        <v/>
      </c>
      <c r="EG4" s="703" t="str">
        <f>IF($B$4="","",IF('E - Residential Staffing 2'!$P$76="","",'E - Residential Staffing 2'!$P$76))</f>
        <v/>
      </c>
      <c r="EH4" s="703" t="str">
        <f>IF($B$4="","",IF('E - Residential Staffing 2'!$P$77="","",'E - Residential Staffing 2'!$P$77))</f>
        <v/>
      </c>
      <c r="EI4" s="703" t="str">
        <f>IF($B$4="","",IF('E - Residential Staffing 2'!$P$78="","",'E - Residential Staffing 2'!$P$78))</f>
        <v/>
      </c>
      <c r="EJ4" s="703" t="str">
        <f>IF($B$4="","",IF('E - Residential Staffing 2'!$P$79="","",'E - Residential Staffing 2'!$P$79))</f>
        <v/>
      </c>
    </row>
    <row r="5" spans="1:140" x14ac:dyDescent="0.25">
      <c r="A5" s="736" t="s">
        <v>782</v>
      </c>
      <c r="B5" s="703" t="str">
        <f>IF('E - Residential Staffing 3'!$F$15="","",'E - Residential Staffing 3'!$F$15)</f>
        <v/>
      </c>
      <c r="C5" s="703" t="str">
        <f>IF('E - Residential Staffing 3'!$C$15="","",'E - Residential Staffing 3'!$C$15)</f>
        <v/>
      </c>
      <c r="D5" s="703" t="str">
        <f>IF('E - Residential Staffing 3'!$M$15="","",'E - Residential Staffing 3'!$M$15)</f>
        <v/>
      </c>
      <c r="E5" s="703" t="str">
        <f>IF('E - Residential Staffing 3'!$O$15="","",'E - Residential Staffing 3'!$O$15)</f>
        <v/>
      </c>
      <c r="F5" s="727"/>
      <c r="G5" s="703" t="str">
        <f>IF('E - Residential Staffing 3'!$O$26="","",'E - Residential Staffing 3'!$O$26)</f>
        <v/>
      </c>
      <c r="H5" s="703" t="str">
        <f>IF('E - Residential Staffing 3'!$O$31="","",'E - Residential Staffing 3'!$O$31)</f>
        <v/>
      </c>
      <c r="I5" s="703" t="str">
        <f>IF('E - Residential Staffing 3'!$O$32="","",'E - Residential Staffing 3'!$O$32)</f>
        <v/>
      </c>
      <c r="J5" s="703" t="str">
        <f>IF('E - Residential Staffing 3'!$O$33="","",'E - Residential Staffing 3'!$O$33)</f>
        <v/>
      </c>
      <c r="K5" s="703" t="str">
        <f>IF('E - Residential Staffing 3'!$O$34="","",'E - Residential Staffing 3'!$O$34)</f>
        <v/>
      </c>
      <c r="L5" s="703" t="str">
        <f>IF('E - Residential Staffing 3'!$O$35="","",'E - Residential Staffing 3'!$O$35)</f>
        <v/>
      </c>
      <c r="M5" s="703" t="str">
        <f>IF('E - Residential Staffing 3'!$O$36="","",'E - Residential Staffing 3'!$O$36)</f>
        <v/>
      </c>
      <c r="N5" s="703" t="str">
        <f>IF('E - Residential Staffing 3'!$O$37="","",'E - Residential Staffing 3'!$O$37)</f>
        <v/>
      </c>
      <c r="O5" s="703" t="str">
        <f>IF('E - Residential Staffing 3'!$O$38="","",'E - Residential Staffing 3'!$O$38)</f>
        <v/>
      </c>
      <c r="P5" s="703" t="str">
        <f>IF('E - Residential Staffing 3'!$O$39="","",'E - Residential Staffing 3'!$O$39)</f>
        <v/>
      </c>
      <c r="Q5" s="703" t="str">
        <f>IF('E - Residential Staffing 3'!$O$40="","",'E - Residential Staffing 3'!$O$40)</f>
        <v/>
      </c>
      <c r="R5" s="703" t="str">
        <f>IF('E - Residential Staffing 3'!$O$41="","",'E - Residential Staffing 3'!$O$41)</f>
        <v/>
      </c>
      <c r="S5" s="703" t="str">
        <f>IF('E - Residential Staffing 3'!$O$42="","",'E - Residential Staffing 3'!$O$42)</f>
        <v/>
      </c>
      <c r="T5" s="739" t="str">
        <f>IF('E - Residential Staffing 3'!$E$47="","",'E - Residential Staffing 3'!$E$47)</f>
        <v/>
      </c>
      <c r="U5" s="739" t="str">
        <f>IF('E - Residential Staffing 3'!$E$48="","",'E - Residential Staffing 3'!$E$48)</f>
        <v/>
      </c>
      <c r="V5" s="739" t="str">
        <f>IF('E - Residential Staffing 3'!$E$49="","",'E - Residential Staffing 3'!$E$49)</f>
        <v/>
      </c>
      <c r="W5" s="739" t="str">
        <f>IF('E - Residential Staffing 3'!$E$50="","",'E - Residential Staffing 3'!$E$50)</f>
        <v/>
      </c>
      <c r="X5" s="739" t="str">
        <f>IF('E - Residential Staffing 3'!$E$51="","",'E - Residential Staffing 3'!$E$51)</f>
        <v/>
      </c>
      <c r="Y5" s="739" t="str">
        <f>IF('E - Residential Staffing 3'!$M$47="","",'E - Residential Staffing 3'!$M$47)</f>
        <v/>
      </c>
      <c r="Z5" s="739" t="str">
        <f>IF('E - Residential Staffing 3'!$M$48="","",'E - Residential Staffing 3'!$M$48)</f>
        <v/>
      </c>
      <c r="AA5" s="739" t="str">
        <f>IF('E - Residential Staffing 3'!$M$49="","",'E - Residential Staffing 3'!$M$49)</f>
        <v/>
      </c>
      <c r="AB5" s="739" t="str">
        <f>IF('E - Residential Staffing 3'!$M$50="","",'E - Residential Staffing 3'!$M$50)</f>
        <v/>
      </c>
      <c r="AC5" s="739" t="str">
        <f>IF('E - Residential Staffing 3'!$M$51="","",'E - Residential Staffing 3'!$M$51)</f>
        <v/>
      </c>
      <c r="AD5" s="729" t="str">
        <f>IF($B$5="","",IF('E - Residential Staffing 3'!$D$59="","",'E - Residential Staffing 3'!$D$59))</f>
        <v/>
      </c>
      <c r="AE5" s="729" t="str">
        <f>IF($B$5="","",IF('E - Residential Staffing 3'!$D$60="","",'E - Residential Staffing 3'!$D$60))</f>
        <v/>
      </c>
      <c r="AF5" s="729" t="str">
        <f>IF($B$5="","",IF('E - Residential Staffing 3'!$D$61="","",'E - Residential Staffing 3'!$D$61))</f>
        <v/>
      </c>
      <c r="AG5" s="729" t="str">
        <f>IF($B$5="","",IF('E - Residential Staffing 3'!$D$62="","",'E - Residential Staffing 3'!$D$62))</f>
        <v/>
      </c>
      <c r="AH5" s="729" t="str">
        <f>IF($B$5="","",IF('E - Residential Staffing 3'!$D$63="","",'E - Residential Staffing 3'!$D$63))</f>
        <v/>
      </c>
      <c r="AI5" s="703" t="str">
        <f>IF($B$5="","",IF('E - Residential Staffing 3'!$D$64="","",'E - Residential Staffing 3'!$D$64))</f>
        <v/>
      </c>
      <c r="AJ5" s="729" t="str">
        <f>IF($B$5="","",IF('E - Residential Staffing 3'!$E$59="","",'E - Residential Staffing 3'!$E$59))</f>
        <v/>
      </c>
      <c r="AK5" s="729" t="str">
        <f>IF($B$5="","",IF('E - Residential Staffing 3'!$E$60="","",'E - Residential Staffing 3'!$E$60))</f>
        <v/>
      </c>
      <c r="AL5" s="729" t="str">
        <f>IF($B$5="","",IF('E - Residential Staffing 3'!$E$61="","",'E - Residential Staffing 3'!$E$61))</f>
        <v/>
      </c>
      <c r="AM5" s="729" t="str">
        <f>IF($B$5="","",IF('E - Residential Staffing 3'!$E$62="","",'E - Residential Staffing 3'!$E$62))</f>
        <v/>
      </c>
      <c r="AN5" s="729" t="str">
        <f>IF($B$5="","",IF('E - Residential Staffing 3'!$E$63="","",'E - Residential Staffing 3'!$E$63))</f>
        <v/>
      </c>
      <c r="AO5" s="729" t="str">
        <f>IF($B$5="","",IF('E - Residential Staffing 3'!$E$64="","",'E - Residential Staffing 3'!$E$64))</f>
        <v/>
      </c>
      <c r="AP5" s="729" t="str">
        <f>IF($B$5="","",IF('E - Residential Staffing 3'!$F$59="","",'E - Residential Staffing 3'!$F$59))</f>
        <v/>
      </c>
      <c r="AQ5" s="729" t="str">
        <f>IF($B$5="","",IF('E - Residential Staffing 3'!$F$60="","",'E - Residential Staffing 3'!$F$60))</f>
        <v/>
      </c>
      <c r="AR5" s="729" t="str">
        <f>IF($B$5="","",IF('E - Residential Staffing 3'!$F$61="","",'E - Residential Staffing 3'!$F$61))</f>
        <v/>
      </c>
      <c r="AS5" s="729" t="str">
        <f>IF($B$5="","",IF('E - Residential Staffing 3'!$F$62="","",'E - Residential Staffing 3'!$F$62))</f>
        <v/>
      </c>
      <c r="AT5" s="729" t="str">
        <f>IF($B$5="","",IF('E - Residential Staffing 3'!$F$63="","",'E - Residential Staffing 3'!$F$63))</f>
        <v/>
      </c>
      <c r="AU5" s="703" t="str">
        <f>IF($B$5="","",IF('E - Residential Staffing 3'!$F$64="","",'E - Residential Staffing 3'!$F$64))</f>
        <v/>
      </c>
      <c r="AV5" s="729" t="str">
        <f>IF($B$5="","",IF('E - Residential Staffing 3'!$G$59="","",'E - Residential Staffing 3'!$G$59))</f>
        <v/>
      </c>
      <c r="AW5" s="729" t="str">
        <f>IF($B$5="","",IF('E - Residential Staffing 3'!$G$60="","",'E - Residential Staffing 3'!$G$60))</f>
        <v/>
      </c>
      <c r="AX5" s="729" t="str">
        <f>IF($B$5="","",IF('E - Residential Staffing 3'!$G$61="","",'E - Residential Staffing 3'!$G$61))</f>
        <v/>
      </c>
      <c r="AY5" s="729" t="str">
        <f>IF($B$5="","",IF('E - Residential Staffing 3'!$G$62="","",'E - Residential Staffing 3'!$G$62))</f>
        <v/>
      </c>
      <c r="AZ5" s="729" t="str">
        <f>IF($B$5="","",IF('E - Residential Staffing 3'!$G$63="","",'E - Residential Staffing 3'!$G$63))</f>
        <v/>
      </c>
      <c r="BA5" s="703" t="str">
        <f>IF($B$5="","",IF('E - Residential Staffing 3'!$G$64="","",'E - Residential Staffing 3'!$G$64))</f>
        <v/>
      </c>
      <c r="BB5" s="729" t="str">
        <f>IF($B$5="","",IF('E - Residential Staffing 3'!$H$59="","",'E - Residential Staffing 3'!$H$59))</f>
        <v/>
      </c>
      <c r="BC5" s="729" t="str">
        <f>IF($B$5="","",IF('E - Residential Staffing 3'!$H$60="","",'E - Residential Staffing 3'!$H$60))</f>
        <v/>
      </c>
      <c r="BD5" s="729" t="str">
        <f>IF($B$5="","",IF('E - Residential Staffing 3'!$H$61="","",'E - Residential Staffing 3'!$H$61))</f>
        <v/>
      </c>
      <c r="BE5" s="729" t="str">
        <f>IF($B$5="","",IF('E - Residential Staffing 3'!$H$62="","",'E - Residential Staffing 3'!$H$62))</f>
        <v/>
      </c>
      <c r="BF5" s="729" t="str">
        <f>IF($B$5="","",IF('E - Residential Staffing 3'!$H$63="","",'E - Residential Staffing 3'!$H$63))</f>
        <v/>
      </c>
      <c r="BG5" s="703" t="str">
        <f>IF($B$5="","",IF('E - Residential Staffing 3'!$H$64="","",'E - Residential Staffing 3'!$H$64))</f>
        <v/>
      </c>
      <c r="BH5" s="729" t="str">
        <f>IF($B$5="","",IF('E - Residential Staffing 3'!$I$59="","",'E - Residential Staffing 3'!$I$59))</f>
        <v/>
      </c>
      <c r="BI5" s="729" t="str">
        <f>IF($B$5="","",IF('E - Residential Staffing 3'!$I$60="","",'E - Residential Staffing 3'!$I$60))</f>
        <v/>
      </c>
      <c r="BJ5" s="729" t="str">
        <f>IF($B$5="","",IF('E - Residential Staffing 3'!$I$61="","",'E - Residential Staffing 3'!$I$61))</f>
        <v/>
      </c>
      <c r="BK5" s="729" t="str">
        <f>IF($B$5="","",IF('E - Residential Staffing 3'!$I$62="","",'E - Residential Staffing 3'!$I$62))</f>
        <v/>
      </c>
      <c r="BL5" s="729" t="str">
        <f>IF($B$5="","",IF('E - Residential Staffing 3'!$I$63="","",'E - Residential Staffing 3'!$I$63))</f>
        <v/>
      </c>
      <c r="BM5" s="729" t="str">
        <f>IF($B$5="","",IF('E - Residential Staffing 3'!$I$64="","",'E - Residential Staffing 3'!$I$64))</f>
        <v/>
      </c>
      <c r="BN5" s="729" t="str">
        <f>IF($B$5="","",IF('E - Residential Staffing 3'!$J$59="","",'E - Residential Staffing 3'!$J$59))</f>
        <v/>
      </c>
      <c r="BO5" s="729" t="str">
        <f>IF($B$5="","",IF('E - Residential Staffing 3'!$J$60="","",'E - Residential Staffing 3'!$J$60))</f>
        <v/>
      </c>
      <c r="BP5" s="729" t="str">
        <f>IF($B$5="","",IF('E - Residential Staffing 3'!$J$61="","",'E - Residential Staffing 3'!$J$61))</f>
        <v/>
      </c>
      <c r="BQ5" s="729" t="str">
        <f>IF($B$5="","",IF('E - Residential Staffing 3'!$J$62="","",'E - Residential Staffing 3'!$J$62))</f>
        <v/>
      </c>
      <c r="BR5" s="729" t="str">
        <f>IF($B$5="","",IF('E - Residential Staffing 3'!$J$63="","",'E - Residential Staffing 3'!$J$63))</f>
        <v/>
      </c>
      <c r="BS5" s="703" t="str">
        <f>IF($B$5="","",IF('E - Residential Staffing 3'!$J$64="","",'E - Residential Staffing 3'!$J$64))</f>
        <v/>
      </c>
      <c r="BT5" s="729" t="str">
        <f>IF($B$5="","",IF('E - Residential Staffing 3'!$K$59="","",'E - Residential Staffing 3'!$K$59))</f>
        <v/>
      </c>
      <c r="BU5" s="729" t="str">
        <f>IF($B$5="","",IF('E - Residential Staffing 3'!$K$60="","",'E - Residential Staffing 3'!$K$60))</f>
        <v/>
      </c>
      <c r="BV5" s="729" t="str">
        <f>IF($B$5="","",IF('E - Residential Staffing 3'!$K$61="","",'E - Residential Staffing 3'!$K$61))</f>
        <v/>
      </c>
      <c r="BW5" s="729" t="str">
        <f>IF($B$5="","",IF('E - Residential Staffing 3'!$K$62="","",'E - Residential Staffing 3'!$K$62))</f>
        <v/>
      </c>
      <c r="BX5" s="729" t="str">
        <f>IF($B$5="","",IF('E - Residential Staffing 3'!$K$63="","",'E - Residential Staffing 3'!$K$63))</f>
        <v/>
      </c>
      <c r="BY5" s="703" t="str">
        <f>IF($B$5="","",IF('E - Residential Staffing 3'!$K$64="","",'E - Residential Staffing 3'!$K$64))</f>
        <v/>
      </c>
      <c r="BZ5" s="729" t="str">
        <f>IF($B$5="","",IF('E - Residential Staffing 3'!$L$59="","",'E - Residential Staffing 3'!$L$59))</f>
        <v/>
      </c>
      <c r="CA5" s="729" t="str">
        <f>IF($B$5="","",IF('E - Residential Staffing 3'!$L$60="","",'E - Residential Staffing 3'!$L$60))</f>
        <v/>
      </c>
      <c r="CB5" s="729" t="str">
        <f>IF($B$5="","",IF('E - Residential Staffing 3'!$L$61="","",'E - Residential Staffing 3'!$L$61))</f>
        <v/>
      </c>
      <c r="CC5" s="729" t="str">
        <f>IF($B$5="","",IF('E - Residential Staffing 3'!$L$62="","",'E - Residential Staffing 3'!$L$62))</f>
        <v/>
      </c>
      <c r="CD5" s="729" t="str">
        <f>IF($B$5="","",IF('E - Residential Staffing 3'!$L$63="","",'E - Residential Staffing 3'!$L$63))</f>
        <v/>
      </c>
      <c r="CE5" s="703" t="str">
        <f>IF($B$5="","",IF('E - Residential Staffing 3'!$L$64="","",'E - Residential Staffing 3'!$L$64))</f>
        <v/>
      </c>
      <c r="CF5" s="729" t="str">
        <f>IF($B$5="","",IF('E - Residential Staffing 3'!$M$59="","",'E - Residential Staffing 3'!$M$59))</f>
        <v/>
      </c>
      <c r="CG5" s="729" t="str">
        <f>IF($B$5="","",IF('E - Residential Staffing 3'!$M$60="","",'E - Residential Staffing 3'!$M$60))</f>
        <v/>
      </c>
      <c r="CH5" s="729" t="str">
        <f>IF($B$5="","",IF('E - Residential Staffing 3'!$M$61="","",'E - Residential Staffing 3'!$M$61))</f>
        <v/>
      </c>
      <c r="CI5" s="729" t="str">
        <f>IF($B$5="","",IF('E - Residential Staffing 3'!$M$62="","",'E - Residential Staffing 3'!$M$62))</f>
        <v/>
      </c>
      <c r="CJ5" s="729" t="str">
        <f>IF($B$5="","",IF('E - Residential Staffing 3'!$M$63="","",'E - Residential Staffing 3'!$M$63))</f>
        <v/>
      </c>
      <c r="CK5" s="703" t="str">
        <f>IF($B$5="","",IF('E - Residential Staffing 3'!$M$64="","",'E - Residential Staffing 3'!$M$64))</f>
        <v/>
      </c>
      <c r="CL5" s="730" t="str">
        <f>IF($B$5="","",IF('E - Residential Staffing 3'!$N$59="","",'E - Residential Staffing 3'!$N$59))</f>
        <v/>
      </c>
      <c r="CM5" s="730" t="str">
        <f>IF($B$5="","",IF('E - Residential Staffing 3'!$N$60="","",'E - Residential Staffing 3'!$N$60))</f>
        <v/>
      </c>
      <c r="CN5" s="730" t="str">
        <f>IF($B$5="","",IF('E - Residential Staffing 3'!$N$61="","",'E - Residential Staffing 3'!$N$61))</f>
        <v/>
      </c>
      <c r="CO5" s="730" t="str">
        <f>IF($B$5="","",IF('E - Residential Staffing 3'!$N$62="","",'E - Residential Staffing 3'!$N$62))</f>
        <v/>
      </c>
      <c r="CP5" s="730" t="str">
        <f>IF($B$5="","",IF('E - Residential Staffing 3'!$N$63="","",'E - Residential Staffing 3'!$N$63))</f>
        <v/>
      </c>
      <c r="CQ5" s="730" t="str">
        <f>IF($B$5="","",IF('E - Residential Staffing 3'!$N$64="","",'E - Residential Staffing 3'!$N$64))</f>
        <v/>
      </c>
      <c r="CR5" s="730" t="str">
        <f>IF($B$5="","",IF('E - Residential Staffing 3'!$O$59="","",'E - Residential Staffing 3'!$O$59))</f>
        <v/>
      </c>
      <c r="CS5" s="730" t="str">
        <f>IF($B$5="","",IF('E - Residential Staffing 3'!$O$60="","",'E - Residential Staffing 3'!$O$60))</f>
        <v/>
      </c>
      <c r="CT5" s="730" t="str">
        <f>IF($B$5="","",IF('E - Residential Staffing 3'!$O$61="","",'E - Residential Staffing 3'!$O$61))</f>
        <v/>
      </c>
      <c r="CU5" s="730" t="str">
        <f>IF($B$5="","",IF('E - Residential Staffing 3'!$O$62="","",'E - Residential Staffing 3'!$O$62))</f>
        <v/>
      </c>
      <c r="CV5" s="730" t="str">
        <f>IF($B$5="","",IF('E - Residential Staffing 3'!$O$63="","",'E - Residential Staffing 3'!$O$63))</f>
        <v/>
      </c>
      <c r="CW5" s="730" t="str">
        <f>IF($B$5="","",IF('E - Residential Staffing 3'!$O$64="","",'E - Residential Staffing 3'!$O$64))</f>
        <v/>
      </c>
      <c r="CX5" s="730" t="str">
        <f>IF($B$5="","",IF('E - Residential Staffing 3'!$P$59="","",'E - Residential Staffing 3'!$P$59))</f>
        <v/>
      </c>
      <c r="CY5" s="730" t="str">
        <f>IF($B$5="","",IF('E - Residential Staffing 3'!$P$60="","",'E - Residential Staffing 3'!$P$60))</f>
        <v/>
      </c>
      <c r="CZ5" s="730" t="str">
        <f>IF($B$5="","",IF('E - Residential Staffing 3'!$P$61="","",'E - Residential Staffing 3'!$P$61))</f>
        <v/>
      </c>
      <c r="DA5" s="730" t="str">
        <f>IF($B$5="","",IF('E - Residential Staffing 3'!$P$62="","",'E - Residential Staffing 3'!$P$62))</f>
        <v/>
      </c>
      <c r="DB5" s="730" t="str">
        <f>IF($B$5="","",IF('E - Residential Staffing 3'!$P$63="","",'E - Residential Staffing 3'!$P$63))</f>
        <v/>
      </c>
      <c r="DC5" s="730" t="str">
        <f>IF($B$5="","",IF('E - Residential Staffing 3'!$P$64="","",'E - Residential Staffing 3'!$P$64))</f>
        <v/>
      </c>
      <c r="DD5" s="729" t="str">
        <f>IF($B$5="","",IF('E - Residential Staffing 3'!$Q$59="","",'E - Residential Staffing 3'!$Q$59))</f>
        <v/>
      </c>
      <c r="DE5" s="729" t="str">
        <f>IF($B$5="","",IF('E - Residential Staffing 3'!$Q$60="","",'E - Residential Staffing 3'!$Q$60))</f>
        <v/>
      </c>
      <c r="DF5" s="729" t="str">
        <f>IF($B$5="","",IF('E - Residential Staffing 3'!$Q$61="","",'E - Residential Staffing 3'!$Q$61))</f>
        <v/>
      </c>
      <c r="DG5" s="729" t="str">
        <f>IF($B$5="","",IF('E - Residential Staffing 3'!$Q$62="","",'E - Residential Staffing 3'!$Q$62))</f>
        <v/>
      </c>
      <c r="DH5" s="729" t="str">
        <f>IF($B$5="","",IF('E - Residential Staffing 3'!$Q$63="","",'E - Residential Staffing 3'!$Q$63))</f>
        <v/>
      </c>
      <c r="DI5" s="731" t="str">
        <f>IF($B$5="","",IF('E - Residential Staffing 3'!$J$68="","",'E - Residential Staffing 3'!$J$68))</f>
        <v/>
      </c>
      <c r="DJ5" s="731" t="str">
        <f>IF($B$5="","",IF('E - Residential Staffing 3'!$J$69="","",'E - Residential Staffing 3'!$J$69))</f>
        <v/>
      </c>
      <c r="DK5" s="731" t="str">
        <f>IF($B$5="","",IF('E - Residential Staffing 3'!$J$70="","",'E - Residential Staffing 3'!$J$70))</f>
        <v/>
      </c>
      <c r="DL5" s="731" t="str">
        <f>IF($B$5="","",IF('E - Residential Staffing 3'!$J$71="","",'E - Residential Staffing 3'!$J$71))</f>
        <v/>
      </c>
      <c r="DM5" s="731" t="str">
        <f>IF($B$5="","",IF('E - Residential Staffing 3'!$J$72="","",'E - Residential Staffing 3'!$J$72))</f>
        <v/>
      </c>
      <c r="DN5" s="731" t="str">
        <f>IF($B$5="","",IF('E - Residential Staffing 3'!$L$68="","",'E - Residential Staffing 3'!$L$68))</f>
        <v/>
      </c>
      <c r="DO5" s="731" t="str">
        <f>IF($B$5="","",IF('E - Residential Staffing 3'!$L$69="","",'E - Residential Staffing 3'!$L$69))</f>
        <v/>
      </c>
      <c r="DP5" s="731" t="str">
        <f>IF($B$5="","",IF('E - Residential Staffing 3'!$L$70="","",'E - Residential Staffing 3'!$L$70))</f>
        <v/>
      </c>
      <c r="DQ5" s="731" t="str">
        <f>IF($B$5="","",IF('E - Residential Staffing 3'!$L$71="","",'E - Residential Staffing 3'!$L$71))</f>
        <v/>
      </c>
      <c r="DR5" s="731" t="str">
        <f>IF($B$5="","",IF('E - Residential Staffing 3'!$L$72="","",'E - Residential Staffing 3'!$L$72))</f>
        <v/>
      </c>
      <c r="DS5" s="731" t="str">
        <f>IF($B$5="","",IF('E - Residential Staffing 3'!$N$68="","",'E - Residential Staffing 3'!$N$68))</f>
        <v/>
      </c>
      <c r="DT5" s="731" t="str">
        <f>IF($B$5="","",IF('E - Residential Staffing 3'!$N$69="","",'E - Residential Staffing 3'!$N$69))</f>
        <v/>
      </c>
      <c r="DU5" s="731" t="str">
        <f>IF($B$5="","",IF('E - Residential Staffing 3'!$N$70="","",'E - Residential Staffing 3'!$N$70))</f>
        <v/>
      </c>
      <c r="DV5" s="731" t="str">
        <f>IF($B$5="","",IF('E - Residential Staffing 3'!$N$71="","",'E - Residential Staffing 3'!$N$71))</f>
        <v/>
      </c>
      <c r="DW5" s="731" t="str">
        <f>IF($B$5="","",IF('E - Residential Staffing 3'!$N$72="","",'E - Residential Staffing 3'!$N$72))</f>
        <v/>
      </c>
      <c r="DX5" s="731" t="str">
        <f>IF($B$5="","",IF('E - Residential Staffing 3'!$P$68="","",'E - Residential Staffing 3'!$P$68))</f>
        <v/>
      </c>
      <c r="DY5" s="731" t="str">
        <f>IF($B$5="","",IF('E - Residential Staffing 3'!$P$69="","",'E - Residential Staffing 3'!$P$69))</f>
        <v/>
      </c>
      <c r="DZ5" s="731" t="str">
        <f>IF($B$5="","",IF('E - Residential Staffing 3'!$P$70="","",'E - Residential Staffing 3'!$P$70))</f>
        <v/>
      </c>
      <c r="EA5" s="731" t="str">
        <f>IF($B$5="","",IF('E - Residential Staffing 3'!$P$71="","",'E - Residential Staffing 3'!$P$71))</f>
        <v/>
      </c>
      <c r="EB5" s="731" t="str">
        <f>IF($B$5="","",IF('E - Residential Staffing 3'!$P$72="","",'E - Residential Staffing 3'!$P$72))</f>
        <v/>
      </c>
      <c r="EC5" s="703" t="str">
        <f>IF($B$5="","",IF('E - Residential Staffing 3'!$N$76="","",'E - Residential Staffing 3'!$N$76))</f>
        <v/>
      </c>
      <c r="ED5" s="703" t="str">
        <f>IF($B$5="","",IF('E - Residential Staffing 3'!$N$77="","",'E - Residential Staffing 3'!$N$77))</f>
        <v/>
      </c>
      <c r="EE5" s="703" t="str">
        <f>IF($B$5="","",IF('E - Residential Staffing 3'!$N$78="","",'E - Residential Staffing 3'!$N$78))</f>
        <v/>
      </c>
      <c r="EF5" s="703" t="str">
        <f>IF($B$5="","",IF('E - Residential Staffing 3'!$N$79="","",'E - Residential Staffing 3'!$N$79))</f>
        <v/>
      </c>
      <c r="EG5" s="703" t="str">
        <f>IF($B$5="","",IF('E - Residential Staffing 3'!$P$76="","",'E - Residential Staffing 3'!$P$76))</f>
        <v/>
      </c>
      <c r="EH5" s="703" t="str">
        <f>IF($B$5="","",IF('E - Residential Staffing 3'!$P$77="","",'E - Residential Staffing 3'!$P$77))</f>
        <v/>
      </c>
      <c r="EI5" s="703" t="str">
        <f>IF($B$5="","",IF('E - Residential Staffing 3'!$P$78="","",'E - Residential Staffing 3'!$P$78))</f>
        <v/>
      </c>
      <c r="EJ5" s="703" t="str">
        <f>IF($B$5="","",IF('E - Residential Staffing 3'!$P$79="","",'E - Residential Staffing 3'!$P$79))</f>
        <v/>
      </c>
    </row>
    <row r="6" spans="1:140" x14ac:dyDescent="0.25">
      <c r="A6" s="736" t="s">
        <v>783</v>
      </c>
      <c r="B6" s="703" t="str">
        <f>IF('E - Residential Staffing 4'!$F$15="","",'E - Residential Staffing 4'!$F$15)</f>
        <v/>
      </c>
      <c r="C6" s="703" t="str">
        <f>IF('E - Residential Staffing 4'!$C$15="","",'E - Residential Staffing 4'!$C$15)</f>
        <v/>
      </c>
      <c r="D6" s="703" t="str">
        <f>IF('E - Residential Staffing 4'!$M$15="","",'E - Residential Staffing 4'!$M$15)</f>
        <v/>
      </c>
      <c r="E6" s="703" t="str">
        <f>IF('E - Residential Staffing 4'!$O$15="","",'E - Residential Staffing 4'!$O$15)</f>
        <v/>
      </c>
      <c r="F6" s="727"/>
      <c r="G6" s="703" t="str">
        <f>IF('E - Residential Staffing 4'!$O$26="","",'E - Residential Staffing 4'!$O$26)</f>
        <v/>
      </c>
      <c r="H6" s="703" t="str">
        <f>IF('E - Residential Staffing 4'!$O$31="","",'E - Residential Staffing 4'!$O$31)</f>
        <v/>
      </c>
      <c r="I6" s="703" t="str">
        <f>IF('E - Residential Staffing 4'!$O$32="","",'E - Residential Staffing 4'!$O$32)</f>
        <v/>
      </c>
      <c r="J6" s="703" t="str">
        <f>IF('E - Residential Staffing 4'!$O$33="","",'E - Residential Staffing 4'!$O$33)</f>
        <v/>
      </c>
      <c r="K6" s="703" t="str">
        <f>IF('E - Residential Staffing 4'!$O$34="","",'E - Residential Staffing 4'!$O$34)</f>
        <v/>
      </c>
      <c r="L6" s="703" t="str">
        <f>IF('E - Residential Staffing 4'!$O$35="","",'E - Residential Staffing 4'!$O$35)</f>
        <v/>
      </c>
      <c r="M6" s="703" t="str">
        <f>IF('E - Residential Staffing 4'!$O$36="","",'E - Residential Staffing 4'!$O$36)</f>
        <v/>
      </c>
      <c r="N6" s="703" t="str">
        <f>IF('E - Residential Staffing 4'!$O$37="","",'E - Residential Staffing 4'!$O$37)</f>
        <v/>
      </c>
      <c r="O6" s="703" t="str">
        <f>IF('E - Residential Staffing 4'!$O$38="","",'E - Residential Staffing 4'!$O$38)</f>
        <v/>
      </c>
      <c r="P6" s="703" t="str">
        <f>IF('E - Residential Staffing 4'!$O$39="","",'E - Residential Staffing 4'!$O$39)</f>
        <v/>
      </c>
      <c r="Q6" s="703" t="str">
        <f>IF('E - Residential Staffing 4'!$O$40="","",'E - Residential Staffing 4'!$O$40)</f>
        <v/>
      </c>
      <c r="R6" s="703" t="str">
        <f>IF('E - Residential Staffing 4'!$O$41="","",'E - Residential Staffing 4'!$O$41)</f>
        <v/>
      </c>
      <c r="S6" s="703" t="str">
        <f>IF('E - Residential Staffing 4'!$O$42="","",'E - Residential Staffing 4'!$O$42)</f>
        <v/>
      </c>
      <c r="T6" s="739" t="str">
        <f>IF('E - Residential Staffing 4'!$E$47="","",'E - Residential Staffing 4'!$E$47)</f>
        <v/>
      </c>
      <c r="U6" s="739" t="str">
        <f>IF('E - Residential Staffing 4'!$E$48="","",'E - Residential Staffing 4'!$E$48)</f>
        <v/>
      </c>
      <c r="V6" s="739" t="str">
        <f>IF('E - Residential Staffing 4'!$E$49="","",'E - Residential Staffing 4'!$E$49)</f>
        <v/>
      </c>
      <c r="W6" s="739" t="str">
        <f>IF('E - Residential Staffing 4'!$E$50="","",'E - Residential Staffing 4'!$E$50)</f>
        <v/>
      </c>
      <c r="X6" s="739" t="str">
        <f>IF('E - Residential Staffing 4'!$E$51="","",'E - Residential Staffing 4'!$E$51)</f>
        <v/>
      </c>
      <c r="Y6" s="739" t="str">
        <f>IF('E - Residential Staffing 4'!$M$47="","",'E - Residential Staffing 4'!$M$47)</f>
        <v/>
      </c>
      <c r="Z6" s="739" t="str">
        <f>IF('E - Residential Staffing 4'!$M$48="","",'E - Residential Staffing 4'!$M$48)</f>
        <v/>
      </c>
      <c r="AA6" s="739" t="str">
        <f>IF('E - Residential Staffing 4'!$M$49="","",'E - Residential Staffing 4'!$M$49)</f>
        <v/>
      </c>
      <c r="AB6" s="739" t="str">
        <f>IF('E - Residential Staffing 4'!$M$50="","",'E - Residential Staffing 4'!$M$50)</f>
        <v/>
      </c>
      <c r="AC6" s="739" t="str">
        <f>IF('E - Residential Staffing 4'!$M$51="","",'E - Residential Staffing 4'!$M$51)</f>
        <v/>
      </c>
      <c r="AD6" s="729" t="str">
        <f>IF($B$6="","",IF('E - Residential Staffing 4'!$D$59="","",'E - Residential Staffing 4'!$D$59))</f>
        <v/>
      </c>
      <c r="AE6" s="729" t="str">
        <f>IF($B$6="","",IF('E - Residential Staffing 4'!$D$60="","",'E - Residential Staffing 4'!$D$60))</f>
        <v/>
      </c>
      <c r="AF6" s="729" t="str">
        <f>IF($B$6="","",IF('E - Residential Staffing 4'!$D$61="","",'E - Residential Staffing 4'!$D$61))</f>
        <v/>
      </c>
      <c r="AG6" s="729" t="str">
        <f>IF($B$6="","",IF('E - Residential Staffing 4'!$D$62="","",'E - Residential Staffing 4'!$D$62))</f>
        <v/>
      </c>
      <c r="AH6" s="729" t="str">
        <f>IF($B$6="","",IF('E - Residential Staffing 4'!$D$63="","",'E - Residential Staffing 4'!$D$63))</f>
        <v/>
      </c>
      <c r="AI6" s="703" t="str">
        <f>IF($B$6="","",IF('E - Residential Staffing 4'!$D$64="","",'E - Residential Staffing 4'!$D$64))</f>
        <v/>
      </c>
      <c r="AJ6" s="729" t="str">
        <f>IF($B$6="","",IF('E - Residential Staffing 4'!$E$59="","",'E - Residential Staffing 4'!$E$59))</f>
        <v/>
      </c>
      <c r="AK6" s="729" t="str">
        <f>IF($B$6="","",IF('E - Residential Staffing 4'!$E$60="","",'E - Residential Staffing 4'!$E$60))</f>
        <v/>
      </c>
      <c r="AL6" s="729" t="str">
        <f>IF($B$6="","",IF('E - Residential Staffing 4'!$E$61="","",'E - Residential Staffing 4'!$E$61))</f>
        <v/>
      </c>
      <c r="AM6" s="729" t="str">
        <f>IF($B$6="","",IF('E - Residential Staffing 4'!$E$62="","",'E - Residential Staffing 4'!$E$62))</f>
        <v/>
      </c>
      <c r="AN6" s="729" t="str">
        <f>IF($B$6="","",IF('E - Residential Staffing 4'!$E$63="","",'E - Residential Staffing 4'!$E$63))</f>
        <v/>
      </c>
      <c r="AO6" s="729" t="str">
        <f>IF($B$6="","",IF('E - Residential Staffing 4'!$E$64="","",'E - Residential Staffing 4'!$E$64))</f>
        <v/>
      </c>
      <c r="AP6" s="729" t="str">
        <f>IF($B$6="","",IF('E - Residential Staffing 4'!$F$59="","",'E - Residential Staffing 4'!$F$59))</f>
        <v/>
      </c>
      <c r="AQ6" s="729" t="str">
        <f>IF($B$6="","",IF('E - Residential Staffing 4'!$F$60="","",'E - Residential Staffing 4'!$F$60))</f>
        <v/>
      </c>
      <c r="AR6" s="729" t="str">
        <f>IF($B$6="","",IF('E - Residential Staffing 4'!$F$61="","",'E - Residential Staffing 4'!$F$61))</f>
        <v/>
      </c>
      <c r="AS6" s="729" t="str">
        <f>IF($B$6="","",IF('E - Residential Staffing 4'!$F$62="","",'E - Residential Staffing 4'!$F$62))</f>
        <v/>
      </c>
      <c r="AT6" s="729" t="str">
        <f>IF($B$6="","",IF('E - Residential Staffing 4'!$F$63="","",'E - Residential Staffing 4'!$F$63))</f>
        <v/>
      </c>
      <c r="AU6" s="703" t="str">
        <f>IF($B$6="","",IF('E - Residential Staffing 4'!$F$64="","",'E - Residential Staffing 4'!$F$64))</f>
        <v/>
      </c>
      <c r="AV6" s="729" t="str">
        <f>IF($B$6="","",IF('E - Residential Staffing 4'!$G$59="","",'E - Residential Staffing 4'!$G$59))</f>
        <v/>
      </c>
      <c r="AW6" s="729" t="str">
        <f>IF($B$6="","",IF('E - Residential Staffing 4'!$G$60="","",'E - Residential Staffing 4'!$G$60))</f>
        <v/>
      </c>
      <c r="AX6" s="729" t="str">
        <f>IF($B$6="","",IF('E - Residential Staffing 4'!$G$61="","",'E - Residential Staffing 4'!$G$61))</f>
        <v/>
      </c>
      <c r="AY6" s="729" t="str">
        <f>IF($B$6="","",IF('E - Residential Staffing 4'!$G$62="","",'E - Residential Staffing 4'!$G$62))</f>
        <v/>
      </c>
      <c r="AZ6" s="729" t="str">
        <f>IF($B$6="","",IF('E - Residential Staffing 4'!$G$63="","",'E - Residential Staffing 4'!$G$63))</f>
        <v/>
      </c>
      <c r="BA6" s="703" t="str">
        <f>IF($B$6="","",IF('E - Residential Staffing 4'!$G$64="","",'E - Residential Staffing 4'!$G$64))</f>
        <v/>
      </c>
      <c r="BB6" s="729" t="str">
        <f>IF($B$6="","",IF('E - Residential Staffing 4'!$H$59="","",'E - Residential Staffing 4'!$H$59))</f>
        <v/>
      </c>
      <c r="BC6" s="729" t="str">
        <f>IF($B$6="","",IF('E - Residential Staffing 4'!$H$60="","",'E - Residential Staffing 4'!$H$60))</f>
        <v/>
      </c>
      <c r="BD6" s="729" t="str">
        <f>IF($B$6="","",IF('E - Residential Staffing 4'!$H$61="","",'E - Residential Staffing 4'!$H$61))</f>
        <v/>
      </c>
      <c r="BE6" s="729" t="str">
        <f>IF($B$6="","",IF('E - Residential Staffing 4'!$H$62="","",'E - Residential Staffing 4'!$H$62))</f>
        <v/>
      </c>
      <c r="BF6" s="729" t="str">
        <f>IF($B$6="","",IF('E - Residential Staffing 4'!$H$63="","",'E - Residential Staffing 4'!$H$63))</f>
        <v/>
      </c>
      <c r="BG6" s="703" t="str">
        <f>IF($B$6="","",IF('E - Residential Staffing 4'!$H$64="","",'E - Residential Staffing 4'!$H$64))</f>
        <v/>
      </c>
      <c r="BH6" s="729" t="str">
        <f>IF($B$6="","",IF('E - Residential Staffing 4'!$I$59="","",'E - Residential Staffing 4'!$I$59))</f>
        <v/>
      </c>
      <c r="BI6" s="729" t="str">
        <f>IF($B$6="","",IF('E - Residential Staffing 4'!$I$60="","",'E - Residential Staffing 4'!$I$60))</f>
        <v/>
      </c>
      <c r="BJ6" s="729" t="str">
        <f>IF($B$6="","",IF('E - Residential Staffing 4'!$I$61="","",'E - Residential Staffing 4'!$I$61))</f>
        <v/>
      </c>
      <c r="BK6" s="729" t="str">
        <f>IF($B$6="","",IF('E - Residential Staffing 4'!$I$62="","",'E - Residential Staffing 4'!$I$62))</f>
        <v/>
      </c>
      <c r="BL6" s="729" t="str">
        <f>IF($B$6="","",IF('E - Residential Staffing 4'!$I$63="","",'E - Residential Staffing 4'!$I$63))</f>
        <v/>
      </c>
      <c r="BM6" s="729" t="str">
        <f>IF($B$6="","",IF('E - Residential Staffing 4'!$I$64="","",'E - Residential Staffing 4'!$I$64))</f>
        <v/>
      </c>
      <c r="BN6" s="729" t="str">
        <f>IF($B$6="","",IF('E - Residential Staffing 4'!$J$59="","",'E - Residential Staffing 4'!$J$59))</f>
        <v/>
      </c>
      <c r="BO6" s="729" t="str">
        <f>IF($B$6="","",IF('E - Residential Staffing 4'!$J$60="","",'E - Residential Staffing 4'!$J$60))</f>
        <v/>
      </c>
      <c r="BP6" s="729" t="str">
        <f>IF($B$6="","",IF('E - Residential Staffing 4'!$J$61="","",'E - Residential Staffing 4'!$J$61))</f>
        <v/>
      </c>
      <c r="BQ6" s="729" t="str">
        <f>IF($B$6="","",IF('E - Residential Staffing 4'!$J$62="","",'E - Residential Staffing 4'!$J$62))</f>
        <v/>
      </c>
      <c r="BR6" s="729" t="str">
        <f>IF($B$6="","",IF('E - Residential Staffing 4'!$J$63="","",'E - Residential Staffing 4'!$J$63))</f>
        <v/>
      </c>
      <c r="BS6" s="703" t="str">
        <f>IF($B$6="","",IF('E - Residential Staffing 4'!$J$64="","",'E - Residential Staffing 4'!$J$64))</f>
        <v/>
      </c>
      <c r="BT6" s="729" t="str">
        <f>IF($B$6="","",IF('E - Residential Staffing 4'!$K$59="","",'E - Residential Staffing 4'!$K$59))</f>
        <v/>
      </c>
      <c r="BU6" s="729" t="str">
        <f>IF($B$6="","",IF('E - Residential Staffing 4'!$K$60="","",'E - Residential Staffing 4'!$K$60))</f>
        <v/>
      </c>
      <c r="BV6" s="729" t="str">
        <f>IF($B$6="","",IF('E - Residential Staffing 4'!$K$61="","",'E - Residential Staffing 4'!$K$61))</f>
        <v/>
      </c>
      <c r="BW6" s="729" t="str">
        <f>IF($B$6="","",IF('E - Residential Staffing 4'!$K$62="","",'E - Residential Staffing 4'!$K$62))</f>
        <v/>
      </c>
      <c r="BX6" s="729" t="str">
        <f>IF($B$6="","",IF('E - Residential Staffing 4'!$K$63="","",'E - Residential Staffing 4'!$K$63))</f>
        <v/>
      </c>
      <c r="BY6" s="703" t="str">
        <f>IF($B$6="","",IF('E - Residential Staffing 4'!$K$64="","",'E - Residential Staffing 4'!$K$64))</f>
        <v/>
      </c>
      <c r="BZ6" s="729" t="str">
        <f>IF($B$6="","",IF('E - Residential Staffing 4'!$L$59="","",'E - Residential Staffing 4'!$L$59))</f>
        <v/>
      </c>
      <c r="CA6" s="729" t="str">
        <f>IF($B$6="","",IF('E - Residential Staffing 4'!$L$60="","",'E - Residential Staffing 4'!$L$60))</f>
        <v/>
      </c>
      <c r="CB6" s="729" t="str">
        <f>IF($B$6="","",IF('E - Residential Staffing 4'!$L$61="","",'E - Residential Staffing 4'!$L$61))</f>
        <v/>
      </c>
      <c r="CC6" s="729" t="str">
        <f>IF($B$6="","",IF('E - Residential Staffing 4'!$L$62="","",'E - Residential Staffing 4'!$L$62))</f>
        <v/>
      </c>
      <c r="CD6" s="729" t="str">
        <f>IF($B$6="","",IF('E - Residential Staffing 4'!$L$63="","",'E - Residential Staffing 4'!$L$63))</f>
        <v/>
      </c>
      <c r="CE6" s="703" t="str">
        <f>IF($B$6="","",IF('E - Residential Staffing 4'!$L$64="","",'E - Residential Staffing 4'!$L$64))</f>
        <v/>
      </c>
      <c r="CF6" s="729" t="str">
        <f>IF($B$6="","",IF('E - Residential Staffing 4'!$M$59="","",'E - Residential Staffing 4'!$M$59))</f>
        <v/>
      </c>
      <c r="CG6" s="729" t="str">
        <f>IF($B$6="","",IF('E - Residential Staffing 4'!$M$60="","",'E - Residential Staffing 4'!$M$60))</f>
        <v/>
      </c>
      <c r="CH6" s="729" t="str">
        <f>IF($B$6="","",IF('E - Residential Staffing 4'!$M$61="","",'E - Residential Staffing 4'!$M$61))</f>
        <v/>
      </c>
      <c r="CI6" s="729" t="str">
        <f>IF($B$6="","",IF('E - Residential Staffing 4'!$M$62="","",'E - Residential Staffing 4'!$M$62))</f>
        <v/>
      </c>
      <c r="CJ6" s="729" t="str">
        <f>IF($B$6="","",IF('E - Residential Staffing 4'!$M$63="","",'E - Residential Staffing 4'!$M$63))</f>
        <v/>
      </c>
      <c r="CK6" s="703" t="str">
        <f>IF($B$6="","",IF('E - Residential Staffing 4'!$M$64="","",'E - Residential Staffing 4'!$M$64))</f>
        <v/>
      </c>
      <c r="CL6" s="730" t="str">
        <f>IF($B$6="","",IF('E - Residential Staffing 4'!$N$59="","",'E - Residential Staffing 4'!$N$59))</f>
        <v/>
      </c>
      <c r="CM6" s="730" t="str">
        <f>IF($B$6="","",IF('E - Residential Staffing 4'!$N$60="","",'E - Residential Staffing 4'!$N$60))</f>
        <v/>
      </c>
      <c r="CN6" s="730" t="str">
        <f>IF($B$6="","",IF('E - Residential Staffing 4'!$N$61="","",'E - Residential Staffing 4'!$N$61))</f>
        <v/>
      </c>
      <c r="CO6" s="730" t="str">
        <f>IF($B$6="","",IF('E - Residential Staffing 4'!$N$62="","",'E - Residential Staffing 4'!$N$62))</f>
        <v/>
      </c>
      <c r="CP6" s="730" t="str">
        <f>IF($B$6="","",IF('E - Residential Staffing 4'!$N$63="","",'E - Residential Staffing 4'!$N$63))</f>
        <v/>
      </c>
      <c r="CQ6" s="730" t="str">
        <f>IF($B$6="","",IF('E - Residential Staffing 4'!$N$64="","",'E - Residential Staffing 4'!$N$64))</f>
        <v/>
      </c>
      <c r="CR6" s="730" t="str">
        <f>IF($B$6="","",IF('E - Residential Staffing 4'!$O$59="","",'E - Residential Staffing 4'!$O$59))</f>
        <v/>
      </c>
      <c r="CS6" s="730" t="str">
        <f>IF($B$6="","",IF('E - Residential Staffing 4'!$O$60="","",'E - Residential Staffing 4'!$O$60))</f>
        <v/>
      </c>
      <c r="CT6" s="730" t="str">
        <f>IF($B$6="","",IF('E - Residential Staffing 4'!$O$61="","",'E - Residential Staffing 4'!$O$61))</f>
        <v/>
      </c>
      <c r="CU6" s="730" t="str">
        <f>IF($B$6="","",IF('E - Residential Staffing 4'!$O$62="","",'E - Residential Staffing 4'!$O$62))</f>
        <v/>
      </c>
      <c r="CV6" s="730" t="str">
        <f>IF($B$6="","",IF('E - Residential Staffing 4'!$O$63="","",'E - Residential Staffing 4'!$O$63))</f>
        <v/>
      </c>
      <c r="CW6" s="730" t="str">
        <f>IF($B$6="","",IF('E - Residential Staffing 4'!$O$64="","",'E - Residential Staffing 4'!$O$64))</f>
        <v/>
      </c>
      <c r="CX6" s="730" t="str">
        <f>IF($B$6="","",IF('E - Residential Staffing 4'!$P$59="","",'E - Residential Staffing 4'!$P$59))</f>
        <v/>
      </c>
      <c r="CY6" s="730" t="str">
        <f>IF($B$6="","",IF('E - Residential Staffing 4'!$P$60="","",'E - Residential Staffing 4'!$P$60))</f>
        <v/>
      </c>
      <c r="CZ6" s="730" t="str">
        <f>IF($B$6="","",IF('E - Residential Staffing 4'!$P$61="","",'E - Residential Staffing 4'!$P$61))</f>
        <v/>
      </c>
      <c r="DA6" s="730" t="str">
        <f>IF($B$6="","",IF('E - Residential Staffing 4'!$P$62="","",'E - Residential Staffing 4'!$P$62))</f>
        <v/>
      </c>
      <c r="DB6" s="730" t="str">
        <f>IF($B$6="","",IF('E - Residential Staffing 4'!$P$63="","",'E - Residential Staffing 4'!$P$63))</f>
        <v/>
      </c>
      <c r="DC6" s="730" t="str">
        <f>IF($B$6="","",IF('E - Residential Staffing 4'!$P$64="","",'E - Residential Staffing 4'!$P$64))</f>
        <v/>
      </c>
      <c r="DD6" s="729" t="str">
        <f>IF($B$6="","",IF('E - Residential Staffing 4'!$Q$59="","",'E - Residential Staffing 4'!$Q$59))</f>
        <v/>
      </c>
      <c r="DE6" s="729" t="str">
        <f>IF($B$6="","",IF('E - Residential Staffing 4'!$Q$60="","",'E - Residential Staffing 4'!$Q$60))</f>
        <v/>
      </c>
      <c r="DF6" s="729" t="str">
        <f>IF($B$6="","",IF('E - Residential Staffing 4'!$Q$61="","",'E - Residential Staffing 4'!$Q$61))</f>
        <v/>
      </c>
      <c r="DG6" s="729" t="str">
        <f>IF($B$6="","",IF('E - Residential Staffing 4'!$Q$62="","",'E - Residential Staffing 4'!$Q$62))</f>
        <v/>
      </c>
      <c r="DH6" s="729" t="str">
        <f>IF($B$6="","",IF('E - Residential Staffing 4'!$Q$63="","",'E - Residential Staffing 4'!$Q$63))</f>
        <v/>
      </c>
      <c r="DI6" s="731" t="str">
        <f>IF($B$6="","",IF('E - Residential Staffing 4'!$J$68="","",'E - Residential Staffing 4'!$J$68))</f>
        <v/>
      </c>
      <c r="DJ6" s="731" t="str">
        <f>IF($B$6="","",IF('E - Residential Staffing 4'!$J$69="","",'E - Residential Staffing 4'!$J$69))</f>
        <v/>
      </c>
      <c r="DK6" s="731" t="str">
        <f>IF($B$6="","",IF('E - Residential Staffing 4'!$J$70="","",'E - Residential Staffing 4'!$J$70))</f>
        <v/>
      </c>
      <c r="DL6" s="731" t="str">
        <f>IF($B$6="","",IF('E - Residential Staffing 4'!$J$71="","",'E - Residential Staffing 4'!$J$71))</f>
        <v/>
      </c>
      <c r="DM6" s="731" t="str">
        <f>IF($B$6="","",IF('E - Residential Staffing 4'!$J$72="","",'E - Residential Staffing 4'!$J$72))</f>
        <v/>
      </c>
      <c r="DN6" s="731" t="str">
        <f>IF($B$6="","",IF('E - Residential Staffing 4'!$L$68="","",'E - Residential Staffing 4'!$L$68))</f>
        <v/>
      </c>
      <c r="DO6" s="731" t="str">
        <f>IF($B$6="","",IF('E - Residential Staffing 4'!$L$69="","",'E - Residential Staffing 4'!$L$69))</f>
        <v/>
      </c>
      <c r="DP6" s="731" t="str">
        <f>IF($B$6="","",IF('E - Residential Staffing 4'!$L$70="","",'E - Residential Staffing 4'!$L$70))</f>
        <v/>
      </c>
      <c r="DQ6" s="731" t="str">
        <f>IF($B$6="","",IF('E - Residential Staffing 4'!$L$71="","",'E - Residential Staffing 4'!$L$71))</f>
        <v/>
      </c>
      <c r="DR6" s="731" t="str">
        <f>IF($B$6="","",IF('E - Residential Staffing 4'!$L$72="","",'E - Residential Staffing 4'!$L$72))</f>
        <v/>
      </c>
      <c r="DS6" s="731" t="str">
        <f>IF($B$6="","",IF('E - Residential Staffing 4'!$N$68="","",'E - Residential Staffing 4'!$N$68))</f>
        <v/>
      </c>
      <c r="DT6" s="731" t="str">
        <f>IF($B$6="","",IF('E - Residential Staffing 4'!$N$69="","",'E - Residential Staffing 4'!$N$69))</f>
        <v/>
      </c>
      <c r="DU6" s="731" t="str">
        <f>IF($B$6="","",IF('E - Residential Staffing 4'!$N$70="","",'E - Residential Staffing 4'!$N$70))</f>
        <v/>
      </c>
      <c r="DV6" s="731" t="str">
        <f>IF($B$6="","",IF('E - Residential Staffing 4'!$N$71="","",'E - Residential Staffing 4'!$N$71))</f>
        <v/>
      </c>
      <c r="DW6" s="731" t="str">
        <f>IF($B$6="","",IF('E - Residential Staffing 4'!$N$72="","",'E - Residential Staffing 4'!$N$72))</f>
        <v/>
      </c>
      <c r="DX6" s="731" t="str">
        <f>IF($B$6="","",IF('E - Residential Staffing 4'!$P$68="","",'E - Residential Staffing 4'!$P$68))</f>
        <v/>
      </c>
      <c r="DY6" s="731" t="str">
        <f>IF($B$6="","",IF('E - Residential Staffing 4'!$P$69="","",'E - Residential Staffing 4'!$P$69))</f>
        <v/>
      </c>
      <c r="DZ6" s="731" t="str">
        <f>IF($B$6="","",IF('E - Residential Staffing 4'!$P$70="","",'E - Residential Staffing 4'!$P$70))</f>
        <v/>
      </c>
      <c r="EA6" s="731" t="str">
        <f>IF($B$6="","",IF('E - Residential Staffing 4'!$P$71="","",'E - Residential Staffing 4'!$P$71))</f>
        <v/>
      </c>
      <c r="EB6" s="731" t="str">
        <f>IF($B$6="","",IF('E - Residential Staffing 4'!$P$72="","",'E - Residential Staffing 4'!$P$72))</f>
        <v/>
      </c>
      <c r="EC6" s="703" t="str">
        <f>IF($B$6="","",IF('E - Residential Staffing 4'!$N$76="","",'E - Residential Staffing 4'!$N$76))</f>
        <v/>
      </c>
      <c r="ED6" s="703" t="str">
        <f>IF($B$6="","",IF('E - Residential Staffing 4'!$N$77="","",'E - Residential Staffing 4'!$N$77))</f>
        <v/>
      </c>
      <c r="EE6" s="703" t="str">
        <f>IF($B$6="","",IF('E - Residential Staffing 4'!$N$78="","",'E - Residential Staffing 4'!$N$78))</f>
        <v/>
      </c>
      <c r="EF6" s="703" t="str">
        <f>IF($B$6="","",IF('E - Residential Staffing 4'!$N$79="","",'E - Residential Staffing 4'!$N$79))</f>
        <v/>
      </c>
      <c r="EG6" s="703" t="str">
        <f>IF($B$6="","",IF('E - Residential Staffing 4'!$P$76="","",'E - Residential Staffing 4'!$P$76))</f>
        <v/>
      </c>
      <c r="EH6" s="703" t="str">
        <f>IF($B$6="","",IF('E - Residential Staffing 4'!$P$77="","",'E - Residential Staffing 4'!$P$77))</f>
        <v/>
      </c>
      <c r="EI6" s="703" t="str">
        <f>IF($B$6="","",IF('E - Residential Staffing 4'!$P$78="","",'E - Residential Staffing 4'!$P$78))</f>
        <v/>
      </c>
      <c r="EJ6" s="703" t="str">
        <f>IF($B$6="","",IF('E - Residential Staffing 4'!$P$79="","",'E - Residential Staffing 4'!$P$79))</f>
        <v/>
      </c>
    </row>
    <row r="7" spans="1:140" x14ac:dyDescent="0.25">
      <c r="T7" s="739"/>
      <c r="U7" s="739"/>
      <c r="V7" s="739"/>
      <c r="W7" s="739"/>
      <c r="X7" s="739"/>
      <c r="Y7" s="739"/>
      <c r="Z7" s="739"/>
      <c r="AA7" s="739"/>
      <c r="AB7" s="739"/>
      <c r="AC7" s="739"/>
    </row>
  </sheetData>
  <sheetProtection algorithmName="SHA-512" hashValue="PuoCiV6+1kk5uQVauzjaJbl6Hr76rB/THYlEA/Q9MeUvwPlenjpqY/zZlJ8OWOmkiQWKw/byIA8jII6KkRMrLQ==" saltValue="YX0AMw4/tRXnWNBpj9Px3A==" spinCount="100000" sheet="1" objects="1" scenarios="1"/>
  <mergeCells count="24">
    <mergeCell ref="B1:E1"/>
    <mergeCell ref="H1:S1"/>
    <mergeCell ref="Y1:AC1"/>
    <mergeCell ref="T1:X1"/>
    <mergeCell ref="CR1:CW1"/>
    <mergeCell ref="AD1:AI1"/>
    <mergeCell ref="AJ1:AO1"/>
    <mergeCell ref="AP1:AU1"/>
    <mergeCell ref="AV1:BA1"/>
    <mergeCell ref="BB1:BG1"/>
    <mergeCell ref="BH1:BM1"/>
    <mergeCell ref="BN1:BS1"/>
    <mergeCell ref="BT1:BY1"/>
    <mergeCell ref="BZ1:CE1"/>
    <mergeCell ref="CF1:CK1"/>
    <mergeCell ref="CL1:CQ1"/>
    <mergeCell ref="EC1:EF1"/>
    <mergeCell ref="EG1:EJ1"/>
    <mergeCell ref="CX1:DC1"/>
    <mergeCell ref="DD1:DH1"/>
    <mergeCell ref="DI1:DM1"/>
    <mergeCell ref="DN1:DR1"/>
    <mergeCell ref="DS1:DW1"/>
    <mergeCell ref="DX1:EB1"/>
  </mergeCells>
  <conditionalFormatting sqref="AD1:DC2">
    <cfRule type="cellIs" dxfId="3" priority="2" operator="lessThan">
      <formula>0</formula>
    </cfRule>
  </conditionalFormatting>
  <conditionalFormatting sqref="DI1:EB2">
    <cfRule type="cellIs" dxfId="2" priority="1" operator="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AL96"/>
  <sheetViews>
    <sheetView showGridLines="0" zoomScale="98" zoomScaleNormal="98" workbookViewId="0">
      <selection activeCell="A83" sqref="A83"/>
    </sheetView>
  </sheetViews>
  <sheetFormatPr defaultColWidth="10.6640625" defaultRowHeight="12.75" x14ac:dyDescent="0.2"/>
  <cols>
    <col min="1" max="1" width="4.5" style="501" customWidth="1"/>
    <col min="2" max="2" width="103.5" style="447" customWidth="1"/>
    <col min="3" max="8" width="18.33203125" style="533" customWidth="1"/>
    <col min="9" max="10" width="18.33203125" style="447" customWidth="1"/>
    <col min="11" max="11" width="13.6640625" style="447" customWidth="1"/>
    <col min="12" max="12" width="13.5" style="447" customWidth="1"/>
    <col min="13" max="13" width="12.6640625" style="447" customWidth="1"/>
    <col min="14" max="14" width="12.6640625" style="447" bestFit="1" customWidth="1"/>
    <col min="15" max="15" width="12.83203125" style="447" customWidth="1"/>
    <col min="16" max="16" width="10.33203125" style="447" bestFit="1" customWidth="1"/>
    <col min="17" max="23" width="10.6640625" style="447"/>
    <col min="24" max="24" width="10.6640625" style="447" customWidth="1"/>
    <col min="25" max="25" width="12" style="447" customWidth="1"/>
    <col min="26" max="27" width="10.6640625" style="447"/>
    <col min="28" max="28" width="11.6640625" style="447" bestFit="1" customWidth="1"/>
    <col min="29" max="31" width="10.6640625" style="447"/>
    <col min="32" max="32" width="12.5" style="447" customWidth="1"/>
    <col min="33" max="33" width="12.6640625" style="447" customWidth="1"/>
    <col min="34" max="34" width="13.6640625" style="447" customWidth="1"/>
    <col min="35" max="35" width="11.6640625" style="447" bestFit="1" customWidth="1"/>
    <col min="36" max="36" width="14.1640625" style="447" bestFit="1" customWidth="1"/>
    <col min="37" max="37" width="13" style="447" customWidth="1"/>
    <col min="38" max="38" width="13.1640625" style="447" customWidth="1"/>
    <col min="39" max="16384" width="10.6640625" style="447"/>
  </cols>
  <sheetData>
    <row r="1" spans="1:8" x14ac:dyDescent="0.2">
      <c r="A1" s="793" t="s">
        <v>17</v>
      </c>
      <c r="B1" s="661" t="s">
        <v>579</v>
      </c>
      <c r="C1" s="446" t="str">
        <f>LEFT(_M001742,2)</f>
        <v>0</v>
      </c>
      <c r="D1" s="446" t="str">
        <f>LEFT(_M001742,2)</f>
        <v>0</v>
      </c>
      <c r="E1" s="446" t="str">
        <f>LEFT(_M001742,2)</f>
        <v>0</v>
      </c>
      <c r="F1" s="796"/>
      <c r="G1" s="797"/>
      <c r="H1" s="798"/>
    </row>
    <row r="2" spans="1:8" x14ac:dyDescent="0.2">
      <c r="A2" s="794"/>
      <c r="B2" s="686" t="s">
        <v>679</v>
      </c>
      <c r="C2" s="446" t="str">
        <f ca="1">LEFT(_M001741,4)</f>
        <v>2025</v>
      </c>
      <c r="D2" s="446" t="str">
        <f ca="1">LEFT(_M001741,4)</f>
        <v>2025</v>
      </c>
      <c r="E2" s="446" t="str">
        <f ca="1">LEFT(_M001741,4)</f>
        <v>2025</v>
      </c>
      <c r="F2" s="799"/>
      <c r="G2" s="800"/>
      <c r="H2" s="801"/>
    </row>
    <row r="3" spans="1:8" x14ac:dyDescent="0.2">
      <c r="A3" s="794"/>
      <c r="B3" s="445" t="s">
        <v>71</v>
      </c>
      <c r="C3" s="446" t="str">
        <f ca="1">MID(CELL("filename",A1),FIND("[",CELL("filename",A1))+1,FIND(".",CELL("filename",A1),FIND("[",CELL("filename",A1))+1)-FIND("[",CELL("filename",A1))-1)</f>
        <v>2025 Cost Report - Template</v>
      </c>
      <c r="D3" s="446" t="str">
        <f ca="1">MID(CELL("filename",B3),FIND("[",CELL("filename",B3))+1,FIND(".",CELL("filename",B3),FIND("[",CELL("filename",B3))+1)-FIND("[",CELL("filename",B3))-1)</f>
        <v>2025 Cost Report - Template</v>
      </c>
      <c r="E3" s="446" t="str">
        <f ca="1">MID(CELL("filename",C3),FIND("[",CELL("filename",C3))+1,FIND(".",CELL("filename",C3),FIND("[",CELL("filename",C3))+1)-FIND("[",CELL("filename",C3))-1)</f>
        <v>2025 Cost Report - Template</v>
      </c>
      <c r="F3" s="799"/>
      <c r="G3" s="800"/>
      <c r="H3" s="801"/>
    </row>
    <row r="4" spans="1:8" x14ac:dyDescent="0.2">
      <c r="A4" s="794"/>
      <c r="B4" s="445" t="s">
        <v>344</v>
      </c>
      <c r="C4" s="448" t="str">
        <f>_C000002</f>
        <v/>
      </c>
      <c r="D4" s="448" t="str">
        <f>_C000002</f>
        <v/>
      </c>
      <c r="E4" s="448" t="str">
        <f>_C000002</f>
        <v/>
      </c>
      <c r="F4" s="799"/>
      <c r="G4" s="800"/>
      <c r="H4" s="801"/>
    </row>
    <row r="5" spans="1:8" x14ac:dyDescent="0.2">
      <c r="A5" s="794"/>
      <c r="B5" s="449" t="s">
        <v>491</v>
      </c>
      <c r="C5" s="450">
        <f>_M000001</f>
        <v>0</v>
      </c>
      <c r="D5" s="450">
        <f>_M000001</f>
        <v>0</v>
      </c>
      <c r="E5" s="450">
        <f>_M000001</f>
        <v>0</v>
      </c>
      <c r="F5" s="799"/>
      <c r="G5" s="800"/>
      <c r="H5" s="801"/>
    </row>
    <row r="6" spans="1:8" x14ac:dyDescent="0.2">
      <c r="A6" s="794"/>
      <c r="B6" s="445" t="s">
        <v>482</v>
      </c>
      <c r="C6" s="450">
        <f>_M000004</f>
        <v>0</v>
      </c>
      <c r="D6" s="450">
        <f>_M000004</f>
        <v>0</v>
      </c>
      <c r="E6" s="450">
        <f>_M000004</f>
        <v>0</v>
      </c>
      <c r="F6" s="799"/>
      <c r="G6" s="800"/>
      <c r="H6" s="801"/>
    </row>
    <row r="7" spans="1:8" x14ac:dyDescent="0.2">
      <c r="A7" s="794"/>
      <c r="B7" s="449" t="s">
        <v>481</v>
      </c>
      <c r="C7" s="450">
        <f>_M000005</f>
        <v>0</v>
      </c>
      <c r="D7" s="450">
        <f>_M000005</f>
        <v>0</v>
      </c>
      <c r="E7" s="450">
        <f>_M000005</f>
        <v>0</v>
      </c>
      <c r="F7" s="799"/>
      <c r="G7" s="800"/>
      <c r="H7" s="801"/>
    </row>
    <row r="8" spans="1:8" x14ac:dyDescent="0.2">
      <c r="A8" s="794"/>
      <c r="B8" s="445" t="s">
        <v>486</v>
      </c>
      <c r="C8" s="448" t="str">
        <f>IF(_M000011="","",_M000011)</f>
        <v/>
      </c>
      <c r="D8" s="448" t="str">
        <f>IF(_M000011="","",_M000011)</f>
        <v/>
      </c>
      <c r="E8" s="448" t="str">
        <f>IF(_M000011="","",_M000011)</f>
        <v/>
      </c>
      <c r="F8" s="799"/>
      <c r="G8" s="800"/>
      <c r="H8" s="801"/>
    </row>
    <row r="9" spans="1:8" x14ac:dyDescent="0.2">
      <c r="A9" s="794"/>
      <c r="B9" s="449" t="s">
        <v>487</v>
      </c>
      <c r="C9" s="448" t="str">
        <f>IF(_M000012="","",_M000012)</f>
        <v/>
      </c>
      <c r="D9" s="448" t="str">
        <f>IF(_M000012="","",_M000012)</f>
        <v/>
      </c>
      <c r="E9" s="448" t="str">
        <f>IF(_M000012="","",_M000012)</f>
        <v/>
      </c>
      <c r="F9" s="799"/>
      <c r="G9" s="800"/>
      <c r="H9" s="801"/>
    </row>
    <row r="10" spans="1:8" x14ac:dyDescent="0.2">
      <c r="A10" s="794"/>
      <c r="B10" s="445" t="s">
        <v>483</v>
      </c>
      <c r="C10" s="446" t="str">
        <f>IF(_M000013="","",_M000013)</f>
        <v/>
      </c>
      <c r="D10" s="446" t="str">
        <f>IF(_M000013="","",_M000013)</f>
        <v/>
      </c>
      <c r="E10" s="446" t="str">
        <f>IF(_M000013="","",_M000013)</f>
        <v/>
      </c>
      <c r="F10" s="799"/>
      <c r="G10" s="800"/>
      <c r="H10" s="801"/>
    </row>
    <row r="11" spans="1:8" x14ac:dyDescent="0.2">
      <c r="A11" s="794"/>
      <c r="B11" s="445" t="s">
        <v>484</v>
      </c>
      <c r="C11" s="446">
        <f>_M000007</f>
        <v>0</v>
      </c>
      <c r="D11" s="446">
        <f>_M000007</f>
        <v>0</v>
      </c>
      <c r="E11" s="446">
        <f>_M000007</f>
        <v>0</v>
      </c>
      <c r="F11" s="799"/>
      <c r="G11" s="800"/>
      <c r="H11" s="801"/>
    </row>
    <row r="12" spans="1:8" x14ac:dyDescent="0.2">
      <c r="A12" s="794"/>
      <c r="B12" s="445" t="s">
        <v>485</v>
      </c>
      <c r="C12" s="446">
        <f>_M000008</f>
        <v>0</v>
      </c>
      <c r="D12" s="446">
        <f>_M000008</f>
        <v>0</v>
      </c>
      <c r="E12" s="446">
        <f>_M000008</f>
        <v>0</v>
      </c>
      <c r="F12" s="799"/>
      <c r="G12" s="800"/>
      <c r="H12" s="801"/>
    </row>
    <row r="13" spans="1:8" x14ac:dyDescent="0.2">
      <c r="A13" s="794"/>
      <c r="B13" s="445" t="s">
        <v>474</v>
      </c>
      <c r="C13" s="446">
        <f>_M000016</f>
        <v>0</v>
      </c>
      <c r="D13" s="446">
        <f>_M000016</f>
        <v>0</v>
      </c>
      <c r="E13" s="446">
        <f>_M000016</f>
        <v>0</v>
      </c>
      <c r="F13" s="799"/>
      <c r="G13" s="800"/>
      <c r="H13" s="801"/>
    </row>
    <row r="14" spans="1:8" x14ac:dyDescent="0.2">
      <c r="A14" s="794"/>
      <c r="B14" s="445" t="s">
        <v>475</v>
      </c>
      <c r="C14" s="446">
        <f>_M000017</f>
        <v>0</v>
      </c>
      <c r="D14" s="446">
        <f>_M000017</f>
        <v>0</v>
      </c>
      <c r="E14" s="446">
        <f>_M000017</f>
        <v>0</v>
      </c>
      <c r="F14" s="799"/>
      <c r="G14" s="800"/>
      <c r="H14" s="801"/>
    </row>
    <row r="15" spans="1:8" x14ac:dyDescent="0.2">
      <c r="A15" s="794"/>
      <c r="B15" s="445" t="s">
        <v>476</v>
      </c>
      <c r="C15" s="446">
        <f>_M000018</f>
        <v>0</v>
      </c>
      <c r="D15" s="446">
        <f>_M000018</f>
        <v>0</v>
      </c>
      <c r="E15" s="446">
        <f>_M000018</f>
        <v>0</v>
      </c>
      <c r="F15" s="799"/>
      <c r="G15" s="800"/>
      <c r="H15" s="801"/>
    </row>
    <row r="16" spans="1:8" ht="25.5" x14ac:dyDescent="0.2">
      <c r="A16" s="794"/>
      <c r="B16" s="445" t="s">
        <v>479</v>
      </c>
      <c r="C16" s="534">
        <f>'A - General Info &amp; Cert'!$D$20</f>
        <v>0</v>
      </c>
      <c r="D16" s="534">
        <f>'A - General Info &amp; Cert'!$D$20</f>
        <v>0</v>
      </c>
      <c r="E16" s="534">
        <f>'A - General Info &amp; Cert'!$D$20</f>
        <v>0</v>
      </c>
      <c r="F16" s="799"/>
      <c r="G16" s="800"/>
      <c r="H16" s="801"/>
    </row>
    <row r="17" spans="1:9" ht="13.5" thickBot="1" x14ac:dyDescent="0.25">
      <c r="A17" s="795"/>
      <c r="B17" s="445" t="s">
        <v>37</v>
      </c>
      <c r="C17" s="451">
        <f>'C - Non-ISS Expenses'!$H$19</f>
        <v>0</v>
      </c>
      <c r="D17" s="451">
        <f>'C - Non-ISS Expenses'!$H$19</f>
        <v>0</v>
      </c>
      <c r="E17" s="451">
        <f>'C - Non-ISS Expenses'!$H$19</f>
        <v>0</v>
      </c>
      <c r="F17" s="802"/>
      <c r="G17" s="803"/>
      <c r="H17" s="804"/>
    </row>
    <row r="18" spans="1:9" s="458" customFormat="1" ht="50.25" customHeight="1" thickTop="1" thickBot="1" x14ac:dyDescent="0.25">
      <c r="A18" s="452" t="s">
        <v>221</v>
      </c>
      <c r="B18" s="453" t="s">
        <v>77</v>
      </c>
      <c r="C18" s="454" t="s">
        <v>297</v>
      </c>
      <c r="D18" s="455" t="s">
        <v>300</v>
      </c>
      <c r="E18" s="455" t="s">
        <v>78</v>
      </c>
      <c r="F18" s="456" t="str">
        <f>'C - Non-ISS Expenses'!_M000101</f>
        <v>SL Supported Living</v>
      </c>
      <c r="G18" s="456" t="str">
        <f>'C - Non-ISS Expenses'!_M000102</f>
        <v>GH Group Home</v>
      </c>
      <c r="H18" s="456" t="str">
        <f>'C - Non-ISS Expenses'!_M000105</f>
        <v>GTH Group Training Home</v>
      </c>
      <c r="I18" s="457"/>
    </row>
    <row r="19" spans="1:9" ht="12.95" customHeight="1" thickBot="1" x14ac:dyDescent="0.25">
      <c r="A19" s="791"/>
      <c r="B19" s="792"/>
      <c r="C19" s="459"/>
      <c r="D19" s="459"/>
      <c r="E19" s="459"/>
      <c r="F19" s="460">
        <f>IF(_M001748="SL Supported Living",1,IF(_M001748="GH Group Home",2,IF(_M001748="GTH Group Training Home",3,0)))</f>
        <v>1</v>
      </c>
      <c r="G19" s="460">
        <f>IF(_M001749="SL Supported Living",1,IF(_M001749="GH Group Home",2,IF(_M001749="GTH Group Training Home",3,0)))</f>
        <v>2</v>
      </c>
      <c r="H19" s="461">
        <f>IF(_M001752="SL Supported Living",1,IF(_M001752="GH Group Home",2,IF(_M001752="GTH Group Training Home",3,0)))</f>
        <v>3</v>
      </c>
      <c r="I19" s="462"/>
    </row>
    <row r="20" spans="1:9" x14ac:dyDescent="0.2">
      <c r="A20" s="559">
        <v>1</v>
      </c>
      <c r="B20" s="463" t="s">
        <v>332</v>
      </c>
      <c r="C20" s="327" t="e">
        <f t="shared" ref="C20:C25" si="0">SUMIF($F$19:$H$19,1,F20:H20)</f>
        <v>#DIV/0!</v>
      </c>
      <c r="D20" s="327" t="e">
        <f t="shared" ref="D20:D25" si="1">(SUMIF($F$19:$H$19,2,F20:H20))+(SUMIF($F$19:$H$19,3,F20:H20))</f>
        <v>#DIV/0!</v>
      </c>
      <c r="E20" s="464" t="e">
        <f t="shared" ref="E20:E25" si="2">SUM(F20:H20)</f>
        <v>#DIV/0!</v>
      </c>
      <c r="F20" s="465" t="e">
        <f>IF($F$19=0,0,('B - ISS Payroll Expenses'!$S$73+'B - ISS Payroll Expenses'!$S$74-'B - ISS Payroll Expenses'!$F$73-'B - ISS Payroll Expenses'!$F$74)*(F59/_C002601))</f>
        <v>#DIV/0!</v>
      </c>
      <c r="G20" s="465" t="e">
        <f>IF($G$19=0,0,('B - ISS Payroll Expenses'!$S$73+'B - ISS Payroll Expenses'!$S$74-'B - ISS Payroll Expenses'!$F$73-'B - ISS Payroll Expenses'!$F$74)*(G59/_C002601))</f>
        <v>#DIV/0!</v>
      </c>
      <c r="H20" s="465" t="e">
        <f>IF($H$19=0,0,('B - ISS Payroll Expenses'!$S$73+'B - ISS Payroll Expenses'!$S$74-'B - ISS Payroll Expenses'!$F$73-'B - ISS Payroll Expenses'!$F$74)*(H59/_C002601))</f>
        <v>#DIV/0!</v>
      </c>
      <c r="I20" s="328"/>
    </row>
    <row r="21" spans="1:9" x14ac:dyDescent="0.2">
      <c r="A21" s="559">
        <v>2</v>
      </c>
      <c r="B21" s="466" t="s">
        <v>333</v>
      </c>
      <c r="C21" s="327" t="e">
        <f t="shared" si="0"/>
        <v>#DIV/0!</v>
      </c>
      <c r="D21" s="327" t="e">
        <f t="shared" si="1"/>
        <v>#DIV/0!</v>
      </c>
      <c r="E21" s="467" t="e">
        <f t="shared" si="2"/>
        <v>#DIV/0!</v>
      </c>
      <c r="F21" s="465" t="e">
        <f>IF($F$19=0,0,('B - ISS Payroll Expenses'!$F$73+'B - ISS Payroll Expenses'!$F$74)*(_C002602/_C002601))</f>
        <v>#DIV/0!</v>
      </c>
      <c r="G21" s="465" t="e">
        <f>IF($G$19=0,0,('B - ISS Payroll Expenses'!$F$73+'B - ISS Payroll Expenses'!$F$74)*(_C002603/_C002601))</f>
        <v>#DIV/0!</v>
      </c>
      <c r="H21" s="465" t="e">
        <f>IF($H$19=0,0,('B - ISS Payroll Expenses'!$F$73+'B - ISS Payroll Expenses'!$F$74)*(_C002606/_C002601))</f>
        <v>#DIV/0!</v>
      </c>
      <c r="I21" s="328"/>
    </row>
    <row r="22" spans="1:9" x14ac:dyDescent="0.2">
      <c r="A22" s="559">
        <v>3</v>
      </c>
      <c r="B22" s="466" t="s">
        <v>368</v>
      </c>
      <c r="C22" s="327" t="e">
        <f t="shared" si="0"/>
        <v>#DIV/0!</v>
      </c>
      <c r="D22" s="327" t="e">
        <f t="shared" si="1"/>
        <v>#DIV/0!</v>
      </c>
      <c r="E22" s="467" t="e">
        <f t="shared" si="2"/>
        <v>#DIV/0!</v>
      </c>
      <c r="F22" s="465" t="e">
        <f>IF($F$19=0,0,('B - ISS Payroll Expenses'!$S$75-'B - ISS Payroll Expenses'!$F$75)*(_C002602/_C002601))</f>
        <v>#DIV/0!</v>
      </c>
      <c r="G22" s="465" t="e">
        <f>IF($G$19=0,0,('B - ISS Payroll Expenses'!$S$75-'B - ISS Payroll Expenses'!$F$75)*(_C002603/_C002601))</f>
        <v>#DIV/0!</v>
      </c>
      <c r="H22" s="465" t="e">
        <f>IF($H$19=0,0,('B - ISS Payroll Expenses'!$S$75-'B - ISS Payroll Expenses'!$F$75)*(_C002606/_C002601))</f>
        <v>#DIV/0!</v>
      </c>
      <c r="I22" s="328"/>
    </row>
    <row r="23" spans="1:9" x14ac:dyDescent="0.2">
      <c r="A23" s="559">
        <v>4</v>
      </c>
      <c r="B23" s="466" t="s">
        <v>369</v>
      </c>
      <c r="C23" s="327" t="e">
        <f t="shared" si="0"/>
        <v>#DIV/0!</v>
      </c>
      <c r="D23" s="327" t="e">
        <f t="shared" si="1"/>
        <v>#DIV/0!</v>
      </c>
      <c r="E23" s="467" t="e">
        <f t="shared" si="2"/>
        <v>#DIV/0!</v>
      </c>
      <c r="F23" s="465" t="e">
        <f>IF($F$19=0,0,'B - ISS Payroll Expenses'!$F$75*(_C002602/_C002601))</f>
        <v>#DIV/0!</v>
      </c>
      <c r="G23" s="465" t="e">
        <f>IF($G$19=0,0,'B - ISS Payroll Expenses'!$F$75*(_C002603/_C002601))</f>
        <v>#DIV/0!</v>
      </c>
      <c r="H23" s="468" t="e">
        <f>IF($H$19=0,0,'B - ISS Payroll Expenses'!$F$75*(_C002606/_C002601))</f>
        <v>#DIV/0!</v>
      </c>
      <c r="I23" s="328"/>
    </row>
    <row r="24" spans="1:9" x14ac:dyDescent="0.2">
      <c r="A24" s="559">
        <v>5</v>
      </c>
      <c r="B24" s="466" t="s">
        <v>326</v>
      </c>
      <c r="C24" s="327" t="e">
        <f t="shared" si="0"/>
        <v>#DIV/0!</v>
      </c>
      <c r="D24" s="327" t="e">
        <f t="shared" si="1"/>
        <v>#DIV/0!</v>
      </c>
      <c r="E24" s="467" t="e">
        <f t="shared" si="2"/>
        <v>#DIV/0!</v>
      </c>
      <c r="F24" s="465" t="e">
        <f>IF($F$19=0,0,('B - ISS Payroll Expenses'!$S$76-'B - ISS Payroll Expenses'!$F$76)*(_C002602/_C002601))</f>
        <v>#DIV/0!</v>
      </c>
      <c r="G24" s="465" t="e">
        <f>IF($G$19=0,0,('B - ISS Payroll Expenses'!$S$76-'B - ISS Payroll Expenses'!$F$76)*(_C002603/_C002601))</f>
        <v>#DIV/0!</v>
      </c>
      <c r="H24" s="468" t="e">
        <f>IF($H$19=0,0,('B - ISS Payroll Expenses'!$S$76-'B - ISS Payroll Expenses'!$F$76)*(_C002606/_C002601))</f>
        <v>#DIV/0!</v>
      </c>
      <c r="I24" s="328"/>
    </row>
    <row r="25" spans="1:9" ht="13.5" thickBot="1" x14ac:dyDescent="0.25">
      <c r="A25" s="559">
        <v>6</v>
      </c>
      <c r="B25" s="466" t="s">
        <v>325</v>
      </c>
      <c r="C25" s="327" t="e">
        <f t="shared" si="0"/>
        <v>#DIV/0!</v>
      </c>
      <c r="D25" s="327" t="e">
        <f t="shared" si="1"/>
        <v>#DIV/0!</v>
      </c>
      <c r="E25" s="467" t="e">
        <f t="shared" si="2"/>
        <v>#DIV/0!</v>
      </c>
      <c r="F25" s="465" t="e">
        <f>IF($F$19=0,0,'B - ISS Payroll Expenses'!$F$76*(_C002602/_C002601))</f>
        <v>#DIV/0!</v>
      </c>
      <c r="G25" s="465" t="e">
        <f>IF($G$19=0,0,'B - ISS Payroll Expenses'!$F$76*(_C002603/_C002601))</f>
        <v>#DIV/0!</v>
      </c>
      <c r="H25" s="468" t="e">
        <f>IF($H$19=0,0,'B - ISS Payroll Expenses'!$F$76*(_C002606/_C002601))</f>
        <v>#DIV/0!</v>
      </c>
      <c r="I25" s="328"/>
    </row>
    <row r="26" spans="1:9" ht="13.5" thickBot="1" x14ac:dyDescent="0.25">
      <c r="A26" s="469"/>
      <c r="B26" s="470" t="s">
        <v>335</v>
      </c>
      <c r="C26" s="332" t="e">
        <f t="shared" ref="C26:H26" si="3">SUM(C20:C25)</f>
        <v>#DIV/0!</v>
      </c>
      <c r="D26" s="333" t="e">
        <f t="shared" si="3"/>
        <v>#DIV/0!</v>
      </c>
      <c r="E26" s="471" t="e">
        <f t="shared" si="3"/>
        <v>#DIV/0!</v>
      </c>
      <c r="F26" s="472" t="e">
        <f t="shared" si="3"/>
        <v>#DIV/0!</v>
      </c>
      <c r="G26" s="333" t="e">
        <f t="shared" si="3"/>
        <v>#DIV/0!</v>
      </c>
      <c r="H26" s="333" t="e">
        <f t="shared" si="3"/>
        <v>#DIV/0!</v>
      </c>
      <c r="I26" s="328"/>
    </row>
    <row r="27" spans="1:9" ht="13.5" thickBot="1" x14ac:dyDescent="0.25">
      <c r="A27" s="473">
        <v>7</v>
      </c>
      <c r="B27" s="474" t="s">
        <v>337</v>
      </c>
      <c r="C27" s="334">
        <f>SUMIF($F$19:$H$19,1,F27:H27)</f>
        <v>0</v>
      </c>
      <c r="D27" s="360">
        <f>(SUMIF($F$19:$H$19,2,F27:H27))+(SUMIF($F$19:$H$19,3,F27:H27))</f>
        <v>0</v>
      </c>
      <c r="E27" s="475">
        <f>SUM(F27:H27)</f>
        <v>0</v>
      </c>
      <c r="F27" s="476">
        <f>SUMIF('G - ISS Settlement'!$E$35:$E$37,F19,'G - ISS Settlement'!$C$35:$C$37)</f>
        <v>0</v>
      </c>
      <c r="G27" s="477">
        <f>SUMIF('G - ISS Settlement'!$E$35:$E$37,G19,'G - ISS Settlement'!$C$35:$C$37)</f>
        <v>0</v>
      </c>
      <c r="H27" s="477">
        <f>SUMIF('G - ISS Settlement'!$E$35:$E$37,H19,'G - ISS Settlement'!$C$35:$C$37)</f>
        <v>0</v>
      </c>
      <c r="I27" s="328"/>
    </row>
    <row r="28" spans="1:9" ht="13.5" thickBot="1" x14ac:dyDescent="0.25">
      <c r="A28" s="478"/>
      <c r="B28" s="479" t="s">
        <v>336</v>
      </c>
      <c r="C28" s="480" t="e">
        <f t="shared" ref="C28:H28" si="4">SUM(C26:C27)</f>
        <v>#DIV/0!</v>
      </c>
      <c r="D28" s="481" t="e">
        <f t="shared" si="4"/>
        <v>#DIV/0!</v>
      </c>
      <c r="E28" s="482" t="e">
        <f t="shared" si="4"/>
        <v>#DIV/0!</v>
      </c>
      <c r="F28" s="483" t="e">
        <f t="shared" si="4"/>
        <v>#DIV/0!</v>
      </c>
      <c r="G28" s="481" t="e">
        <f t="shared" si="4"/>
        <v>#DIV/0!</v>
      </c>
      <c r="H28" s="481" t="e">
        <f t="shared" si="4"/>
        <v>#DIV/0!</v>
      </c>
      <c r="I28" s="328"/>
    </row>
    <row r="29" spans="1:9" ht="13.5" thickTop="1" x14ac:dyDescent="0.2">
      <c r="A29" s="559">
        <v>8</v>
      </c>
      <c r="B29" s="466" t="s">
        <v>354</v>
      </c>
      <c r="C29" s="327" t="e">
        <f t="shared" ref="C29:C34" si="5">SUMIF($F$19:$H$19,1,F29:H29)</f>
        <v>#DIV/0!</v>
      </c>
      <c r="D29" s="327" t="e">
        <f t="shared" ref="D29:D34" si="6">(SUMIF($F$19:$H$19,2,F29:H29))+(SUMIF($F$19:$H$19,3,F29:H29))</f>
        <v>#DIV/0!</v>
      </c>
      <c r="E29" s="467" t="e">
        <f t="shared" ref="E29:E34" si="7">SUM(F29:H29)</f>
        <v>#DIV/0!</v>
      </c>
      <c r="F29" s="465" t="e">
        <f>IF($F$19=0,0,('B - ISS Payroll Expenses'!$T$73+'B - ISS Payroll Expenses'!$T$74-'B - ISS Payroll Expenses'!$I$73-'B - ISS Payroll Expenses'!$I$74)*(_C002602/_C002601))</f>
        <v>#DIV/0!</v>
      </c>
      <c r="G29" s="465" t="e">
        <f>IF($G$19=0,0,('B - ISS Payroll Expenses'!$T$73+'B - ISS Payroll Expenses'!$T$74-'B - ISS Payroll Expenses'!$I$73-'B - ISS Payroll Expenses'!$I$74)*(_C002603/_C002601))</f>
        <v>#DIV/0!</v>
      </c>
      <c r="H29" s="465" t="e">
        <f>IF($H$19=0,0,('B - ISS Payroll Expenses'!$T$73+'B - ISS Payroll Expenses'!$T$74-'B - ISS Payroll Expenses'!$I$73-'B - ISS Payroll Expenses'!$I$74)*(_C002606/_C002601))</f>
        <v>#DIV/0!</v>
      </c>
      <c r="I29" s="328"/>
    </row>
    <row r="30" spans="1:9" x14ac:dyDescent="0.2">
      <c r="A30" s="559">
        <v>9</v>
      </c>
      <c r="B30" s="466" t="s">
        <v>355</v>
      </c>
      <c r="C30" s="327" t="e">
        <f t="shared" si="5"/>
        <v>#DIV/0!</v>
      </c>
      <c r="D30" s="327" t="e">
        <f t="shared" si="6"/>
        <v>#DIV/0!</v>
      </c>
      <c r="E30" s="467" t="e">
        <f t="shared" si="7"/>
        <v>#DIV/0!</v>
      </c>
      <c r="F30" s="465" t="e">
        <f>IF($F$19=0,0,('B - ISS Payroll Expenses'!$I$73+'B - ISS Payroll Expenses'!$I$74)*(_C002602/_C002601))</f>
        <v>#DIV/0!</v>
      </c>
      <c r="G30" s="465" t="e">
        <f>IF($G$19=0,0,('B - ISS Payroll Expenses'!$I$73+'B - ISS Payroll Expenses'!$I$74)*(_C002603/_C002601))</f>
        <v>#DIV/0!</v>
      </c>
      <c r="H30" s="465" t="e">
        <f>IF($H$19=0,0,('B - ISS Payroll Expenses'!$I$73+'B - ISS Payroll Expenses'!$I$74)*(_C002606/_C002601))</f>
        <v>#DIV/0!</v>
      </c>
      <c r="I30" s="328"/>
    </row>
    <row r="31" spans="1:9" x14ac:dyDescent="0.2">
      <c r="A31" s="559">
        <v>10</v>
      </c>
      <c r="B31" s="466" t="s">
        <v>356</v>
      </c>
      <c r="C31" s="327" t="e">
        <f t="shared" si="5"/>
        <v>#DIV/0!</v>
      </c>
      <c r="D31" s="327" t="e">
        <f t="shared" si="6"/>
        <v>#DIV/0!</v>
      </c>
      <c r="E31" s="467" t="e">
        <f t="shared" si="7"/>
        <v>#DIV/0!</v>
      </c>
      <c r="F31" s="465" t="e">
        <f>IF($F$19=0,0,('B - ISS Payroll Expenses'!$T$75-'B - ISS Payroll Expenses'!$I$75)*(_C002602/_C002601))</f>
        <v>#DIV/0!</v>
      </c>
      <c r="G31" s="465" t="e">
        <f>IF($G$19=0,0,('B - ISS Payroll Expenses'!$T$75-'B - ISS Payroll Expenses'!$I$75)*(_C002603/_C002601))</f>
        <v>#DIV/0!</v>
      </c>
      <c r="H31" s="465" t="e">
        <f>IF($H$19=0,0,('B - ISS Payroll Expenses'!$T$75-'B - ISS Payroll Expenses'!$I$75)*(_C002606/_C002601))</f>
        <v>#DIV/0!</v>
      </c>
      <c r="I31" s="328"/>
    </row>
    <row r="32" spans="1:9" x14ac:dyDescent="0.2">
      <c r="A32" s="559">
        <v>11</v>
      </c>
      <c r="B32" s="466" t="s">
        <v>357</v>
      </c>
      <c r="C32" s="327" t="e">
        <f t="shared" si="5"/>
        <v>#DIV/0!</v>
      </c>
      <c r="D32" s="327" t="e">
        <f t="shared" si="6"/>
        <v>#DIV/0!</v>
      </c>
      <c r="E32" s="467" t="e">
        <f t="shared" si="7"/>
        <v>#DIV/0!</v>
      </c>
      <c r="F32" s="465" t="e">
        <f>IF($F$19=0,0,'B - ISS Payroll Expenses'!$I$75*(_C002602/_C002601))</f>
        <v>#DIV/0!</v>
      </c>
      <c r="G32" s="465" t="e">
        <f>IF($G$19=0,0,'B - ISS Payroll Expenses'!$I$75*(_C002603/_C002601))</f>
        <v>#DIV/0!</v>
      </c>
      <c r="H32" s="465" t="e">
        <f>IF($H$19=0,0,('B - ISS Payroll Expenses'!$I$75*(_C002606/_C002601)))</f>
        <v>#DIV/0!</v>
      </c>
      <c r="I32" s="328"/>
    </row>
    <row r="33" spans="1:9" x14ac:dyDescent="0.2">
      <c r="A33" s="559">
        <v>12</v>
      </c>
      <c r="B33" s="466" t="s">
        <v>358</v>
      </c>
      <c r="C33" s="327" t="e">
        <f t="shared" si="5"/>
        <v>#DIV/0!</v>
      </c>
      <c r="D33" s="327" t="e">
        <f t="shared" si="6"/>
        <v>#DIV/0!</v>
      </c>
      <c r="E33" s="467" t="e">
        <f t="shared" si="7"/>
        <v>#DIV/0!</v>
      </c>
      <c r="F33" s="465" t="e">
        <f>IF($F$19=0,0,('B - ISS Payroll Expenses'!$T$76-'B - ISS Payroll Expenses'!$I$76)*(_C002602/_C002601))</f>
        <v>#DIV/0!</v>
      </c>
      <c r="G33" s="465" t="e">
        <f>IF($G$19=0,0,('B - ISS Payroll Expenses'!$T$76-'B - ISS Payroll Expenses'!$I$76)*(_C002603/_C002601))</f>
        <v>#DIV/0!</v>
      </c>
      <c r="H33" s="465" t="e">
        <f>IF($H$19=0,0,('B - ISS Payroll Expenses'!$T$76-'B - ISS Payroll Expenses'!$I$76)*(_C002606/_C002601))</f>
        <v>#DIV/0!</v>
      </c>
      <c r="I33" s="328"/>
    </row>
    <row r="34" spans="1:9" ht="13.5" thickBot="1" x14ac:dyDescent="0.25">
      <c r="A34" s="559">
        <v>13</v>
      </c>
      <c r="B34" s="484" t="s">
        <v>359</v>
      </c>
      <c r="C34" s="327" t="e">
        <f t="shared" si="5"/>
        <v>#DIV/0!</v>
      </c>
      <c r="D34" s="327" t="e">
        <f t="shared" si="6"/>
        <v>#DIV/0!</v>
      </c>
      <c r="E34" s="467" t="e">
        <f t="shared" si="7"/>
        <v>#DIV/0!</v>
      </c>
      <c r="F34" s="465" t="e">
        <f>IF($F$19=0,0,'B - ISS Payroll Expenses'!$I$76*(_C002602/_C002601))</f>
        <v>#DIV/0!</v>
      </c>
      <c r="G34" s="465" t="e">
        <f>IF($G$19=0,0,'B - ISS Payroll Expenses'!$I$76*(_C002603/_C002601))</f>
        <v>#DIV/0!</v>
      </c>
      <c r="H34" s="465" t="e">
        <f>IF($H$19=0,0,'B - ISS Payroll Expenses'!$I$76*(_C002606/_C002601))</f>
        <v>#DIV/0!</v>
      </c>
      <c r="I34" s="328"/>
    </row>
    <row r="35" spans="1:9" ht="13.5" thickBot="1" x14ac:dyDescent="0.25">
      <c r="A35" s="469"/>
      <c r="B35" s="470" t="s">
        <v>361</v>
      </c>
      <c r="C35" s="332" t="e">
        <f>SUM(C29:C34)</f>
        <v>#DIV/0!</v>
      </c>
      <c r="D35" s="333" t="e">
        <f>SUM(D29:D34)</f>
        <v>#DIV/0!</v>
      </c>
      <c r="E35" s="471" t="e">
        <f>SUM(F35:H35)</f>
        <v>#DIV/0!</v>
      </c>
      <c r="F35" s="472" t="e">
        <f>SUM(F29:F34)</f>
        <v>#DIV/0!</v>
      </c>
      <c r="G35" s="333" t="e">
        <f>SUM(G29:G34)</f>
        <v>#DIV/0!</v>
      </c>
      <c r="H35" s="333" t="e">
        <f>SUM(H29:H34)</f>
        <v>#DIV/0!</v>
      </c>
      <c r="I35" s="328"/>
    </row>
    <row r="36" spans="1:9" ht="12.95" customHeight="1" x14ac:dyDescent="0.2">
      <c r="A36" s="485">
        <v>14</v>
      </c>
      <c r="B36" s="463" t="s">
        <v>331</v>
      </c>
      <c r="C36" s="329">
        <f>SUMIF($F$19:$H$19,1,F36:H36)</f>
        <v>0</v>
      </c>
      <c r="D36" s="330">
        <f>(SUMIF($F$19:$H$19,2,F36:H36))+(SUMIF($F$19:$H$19,3,F36:H36))</f>
        <v>0</v>
      </c>
      <c r="E36" s="486">
        <f t="shared" ref="E36:E57" si="8">SUM(F36:H36)</f>
        <v>0</v>
      </c>
      <c r="F36" s="487">
        <f>'C - Non-ISS Expenses'!F39</f>
        <v>0</v>
      </c>
      <c r="G36" s="488">
        <f>'C - Non-ISS Expenses'!G39</f>
        <v>0</v>
      </c>
      <c r="H36" s="488">
        <f>'C - Non-ISS Expenses'!H39</f>
        <v>0</v>
      </c>
      <c r="I36" s="331"/>
    </row>
    <row r="37" spans="1:9" ht="12.95" customHeight="1" x14ac:dyDescent="0.2">
      <c r="A37" s="559">
        <v>15</v>
      </c>
      <c r="B37" s="466" t="s">
        <v>254</v>
      </c>
      <c r="C37" s="329">
        <f>SUMIF($F$19:$H$19,1,F37:H37)</f>
        <v>0</v>
      </c>
      <c r="D37" s="330">
        <f t="shared" ref="D37:D57" si="9">(SUMIF($F$19:$H$19,2,F37:H37))+(SUMIF($F$19:$H$19,3,F37:H37))</f>
        <v>0</v>
      </c>
      <c r="E37" s="486">
        <f t="shared" si="8"/>
        <v>0</v>
      </c>
      <c r="F37" s="487">
        <f>'C - Non-ISS Expenses'!F41</f>
        <v>0</v>
      </c>
      <c r="G37" s="488">
        <f>'C - Non-ISS Expenses'!G41</f>
        <v>0</v>
      </c>
      <c r="H37" s="488">
        <f>'C - Non-ISS Expenses'!H41</f>
        <v>0</v>
      </c>
      <c r="I37" s="331"/>
    </row>
    <row r="38" spans="1:9" ht="12.95" customHeight="1" x14ac:dyDescent="0.2">
      <c r="A38" s="559">
        <v>16</v>
      </c>
      <c r="B38" s="466" t="s">
        <v>38</v>
      </c>
      <c r="C38" s="329">
        <f>SUMIF($F$19:$H$19,1,F38:H38)</f>
        <v>0</v>
      </c>
      <c r="D38" s="330">
        <f t="shared" si="9"/>
        <v>0</v>
      </c>
      <c r="E38" s="486">
        <f t="shared" si="8"/>
        <v>0</v>
      </c>
      <c r="F38" s="487">
        <f>'C - Non-ISS Expenses'!F43</f>
        <v>0</v>
      </c>
      <c r="G38" s="488">
        <f>'C - Non-ISS Expenses'!G43</f>
        <v>0</v>
      </c>
      <c r="H38" s="488">
        <f>'C - Non-ISS Expenses'!H43</f>
        <v>0</v>
      </c>
      <c r="I38" s="331"/>
    </row>
    <row r="39" spans="1:9" ht="12.95" customHeight="1" thickBot="1" x14ac:dyDescent="0.25">
      <c r="A39" s="489">
        <v>17</v>
      </c>
      <c r="B39" s="484" t="s">
        <v>255</v>
      </c>
      <c r="C39" s="329">
        <f>SUMIF($F$19:$H$19,1,F39:H39)</f>
        <v>0</v>
      </c>
      <c r="D39" s="330">
        <f t="shared" si="9"/>
        <v>0</v>
      </c>
      <c r="E39" s="486">
        <f t="shared" si="8"/>
        <v>0</v>
      </c>
      <c r="F39" s="487">
        <f>'C - Non-ISS Expenses'!F45</f>
        <v>0</v>
      </c>
      <c r="G39" s="488">
        <f>'C - Non-ISS Expenses'!G45</f>
        <v>0</v>
      </c>
      <c r="H39" s="488">
        <f>'C - Non-ISS Expenses'!H45</f>
        <v>0</v>
      </c>
      <c r="I39" s="331"/>
    </row>
    <row r="40" spans="1:9" ht="12.95" customHeight="1" thickBot="1" x14ac:dyDescent="0.25">
      <c r="A40" s="469"/>
      <c r="B40" s="470" t="s">
        <v>324</v>
      </c>
      <c r="C40" s="332">
        <f t="shared" ref="C40:H40" si="10">SUM(C36:C39)</f>
        <v>0</v>
      </c>
      <c r="D40" s="333">
        <f t="shared" si="10"/>
        <v>0</v>
      </c>
      <c r="E40" s="471">
        <f t="shared" si="10"/>
        <v>0</v>
      </c>
      <c r="F40" s="472">
        <f t="shared" si="10"/>
        <v>0</v>
      </c>
      <c r="G40" s="333">
        <f t="shared" si="10"/>
        <v>0</v>
      </c>
      <c r="H40" s="333">
        <f t="shared" si="10"/>
        <v>0</v>
      </c>
      <c r="I40" s="331"/>
    </row>
    <row r="41" spans="1:9" ht="12.95" customHeight="1" x14ac:dyDescent="0.2">
      <c r="A41" s="559">
        <v>18</v>
      </c>
      <c r="B41" s="463" t="s">
        <v>328</v>
      </c>
      <c r="C41" s="329">
        <f>SUMIF($F$19:$H$19,1,F41:H41)</f>
        <v>0</v>
      </c>
      <c r="D41" s="330">
        <f t="shared" si="9"/>
        <v>0</v>
      </c>
      <c r="E41" s="486">
        <f t="shared" si="8"/>
        <v>0</v>
      </c>
      <c r="F41" s="487">
        <f>'C - Non-ISS Expenses'!F48</f>
        <v>0</v>
      </c>
      <c r="G41" s="488">
        <f>'C - Non-ISS Expenses'!G48</f>
        <v>0</v>
      </c>
      <c r="H41" s="488">
        <f>'C - Non-ISS Expenses'!H48</f>
        <v>0</v>
      </c>
      <c r="I41" s="331"/>
    </row>
    <row r="42" spans="1:9" ht="12.95" customHeight="1" x14ac:dyDescent="0.2">
      <c r="A42" s="559">
        <v>19</v>
      </c>
      <c r="B42" s="466" t="s">
        <v>257</v>
      </c>
      <c r="C42" s="329">
        <f>SUMIF($F$19:$H$19,1,F42:H42)</f>
        <v>0</v>
      </c>
      <c r="D42" s="330">
        <f t="shared" si="9"/>
        <v>0</v>
      </c>
      <c r="E42" s="486">
        <f t="shared" si="8"/>
        <v>0</v>
      </c>
      <c r="F42" s="487">
        <f>'C - Non-ISS Expenses'!F50</f>
        <v>0</v>
      </c>
      <c r="G42" s="488">
        <f>'C - Non-ISS Expenses'!G50</f>
        <v>0</v>
      </c>
      <c r="H42" s="488">
        <f>'C - Non-ISS Expenses'!H50</f>
        <v>0</v>
      </c>
      <c r="I42" s="331"/>
    </row>
    <row r="43" spans="1:9" ht="12.95" customHeight="1" thickBot="1" x14ac:dyDescent="0.25">
      <c r="A43" s="559">
        <v>20</v>
      </c>
      <c r="B43" s="484" t="s">
        <v>298</v>
      </c>
      <c r="C43" s="329">
        <f>SUMIF($F$19:$H$19,1,F43:H43)</f>
        <v>0</v>
      </c>
      <c r="D43" s="330">
        <f t="shared" si="9"/>
        <v>0</v>
      </c>
      <c r="E43" s="486">
        <f t="shared" si="8"/>
        <v>0</v>
      </c>
      <c r="F43" s="487">
        <f>'C - Non-ISS Expenses'!F52</f>
        <v>0</v>
      </c>
      <c r="G43" s="488">
        <f>'C - Non-ISS Expenses'!G52</f>
        <v>0</v>
      </c>
      <c r="H43" s="488">
        <f>'C - Non-ISS Expenses'!H52</f>
        <v>0</v>
      </c>
      <c r="I43" s="331"/>
    </row>
    <row r="44" spans="1:9" ht="12.95" customHeight="1" thickBot="1" x14ac:dyDescent="0.25">
      <c r="A44" s="469"/>
      <c r="B44" s="470" t="s">
        <v>323</v>
      </c>
      <c r="C44" s="332">
        <f t="shared" ref="C44:H44" si="11">SUM(C41:C43)</f>
        <v>0</v>
      </c>
      <c r="D44" s="333">
        <f t="shared" si="11"/>
        <v>0</v>
      </c>
      <c r="E44" s="471">
        <f t="shared" si="11"/>
        <v>0</v>
      </c>
      <c r="F44" s="472">
        <f t="shared" si="11"/>
        <v>0</v>
      </c>
      <c r="G44" s="333">
        <f t="shared" si="11"/>
        <v>0</v>
      </c>
      <c r="H44" s="333">
        <f t="shared" si="11"/>
        <v>0</v>
      </c>
      <c r="I44" s="331"/>
    </row>
    <row r="45" spans="1:9" ht="13.5" customHeight="1" thickBot="1" x14ac:dyDescent="0.25">
      <c r="A45" s="478"/>
      <c r="B45" s="479" t="s">
        <v>360</v>
      </c>
      <c r="C45" s="480" t="e">
        <f t="shared" ref="C45:H45" si="12">C35+C40+C44</f>
        <v>#DIV/0!</v>
      </c>
      <c r="D45" s="481" t="e">
        <f t="shared" si="12"/>
        <v>#DIV/0!</v>
      </c>
      <c r="E45" s="482" t="e">
        <f t="shared" si="12"/>
        <v>#DIV/0!</v>
      </c>
      <c r="F45" s="483" t="e">
        <f t="shared" si="12"/>
        <v>#DIV/0!</v>
      </c>
      <c r="G45" s="481" t="e">
        <f t="shared" si="12"/>
        <v>#DIV/0!</v>
      </c>
      <c r="H45" s="481" t="e">
        <f t="shared" si="12"/>
        <v>#DIV/0!</v>
      </c>
      <c r="I45" s="328"/>
    </row>
    <row r="46" spans="1:9" s="458" customFormat="1" ht="14.25" customHeight="1" thickTop="1" thickBot="1" x14ac:dyDescent="0.25">
      <c r="A46" s="490"/>
      <c r="B46" s="491" t="s">
        <v>353</v>
      </c>
      <c r="C46" s="368" t="e">
        <f t="shared" ref="C46:H46" si="13">C28+C45</f>
        <v>#DIV/0!</v>
      </c>
      <c r="D46" s="369" t="e">
        <f t="shared" si="13"/>
        <v>#DIV/0!</v>
      </c>
      <c r="E46" s="492" t="e">
        <f t="shared" si="13"/>
        <v>#DIV/0!</v>
      </c>
      <c r="F46" s="493" t="e">
        <f t="shared" si="13"/>
        <v>#DIV/0!</v>
      </c>
      <c r="G46" s="369" t="e">
        <f t="shared" si="13"/>
        <v>#DIV/0!</v>
      </c>
      <c r="H46" s="369" t="e">
        <f t="shared" si="13"/>
        <v>#DIV/0!</v>
      </c>
      <c r="I46" s="365"/>
    </row>
    <row r="47" spans="1:9" ht="12.95" customHeight="1" thickTop="1" x14ac:dyDescent="0.2">
      <c r="A47" s="559">
        <v>21</v>
      </c>
      <c r="B47" s="466" t="s">
        <v>233</v>
      </c>
      <c r="C47" s="329">
        <f>SUMIF($F$19:$H$19,1,F47:H47)</f>
        <v>0</v>
      </c>
      <c r="D47" s="330">
        <f t="shared" si="9"/>
        <v>0</v>
      </c>
      <c r="E47" s="486">
        <f t="shared" si="8"/>
        <v>0</v>
      </c>
      <c r="F47" s="487">
        <f>'D - Revenue'!F8</f>
        <v>0</v>
      </c>
      <c r="G47" s="488">
        <f>'D - Revenue'!G8</f>
        <v>0</v>
      </c>
      <c r="H47" s="488">
        <f>'D - Revenue'!H8</f>
        <v>0</v>
      </c>
      <c r="I47" s="331"/>
    </row>
    <row r="48" spans="1:9" ht="12.95" customHeight="1" x14ac:dyDescent="0.2">
      <c r="A48" s="559">
        <v>22</v>
      </c>
      <c r="B48" s="466" t="s">
        <v>39</v>
      </c>
      <c r="C48" s="329">
        <f>SUMIF($F$19:$H$19,1,F48:H48)</f>
        <v>0</v>
      </c>
      <c r="D48" s="330">
        <f t="shared" si="9"/>
        <v>0</v>
      </c>
      <c r="E48" s="486">
        <f t="shared" si="8"/>
        <v>0</v>
      </c>
      <c r="F48" s="487">
        <f>'D - Revenue'!F10</f>
        <v>0</v>
      </c>
      <c r="G48" s="488">
        <f>'D - Revenue'!G10</f>
        <v>0</v>
      </c>
      <c r="H48" s="488">
        <f>'D - Revenue'!H10</f>
        <v>0</v>
      </c>
      <c r="I48" s="331"/>
    </row>
    <row r="49" spans="1:9" ht="12.95" customHeight="1" thickBot="1" x14ac:dyDescent="0.25">
      <c r="A49" s="559">
        <v>23</v>
      </c>
      <c r="B49" s="484" t="s">
        <v>40</v>
      </c>
      <c r="C49" s="329">
        <f>SUMIF($F$19:$H$19,1,F49:H49)</f>
        <v>0</v>
      </c>
      <c r="D49" s="330">
        <f t="shared" si="9"/>
        <v>0</v>
      </c>
      <c r="E49" s="486">
        <f t="shared" si="8"/>
        <v>0</v>
      </c>
      <c r="F49" s="487">
        <f>'D - Revenue'!F12</f>
        <v>0</v>
      </c>
      <c r="G49" s="488">
        <f>'D - Revenue'!G12</f>
        <v>0</v>
      </c>
      <c r="H49" s="488">
        <f>'D - Revenue'!H12</f>
        <v>0</v>
      </c>
      <c r="I49" s="331"/>
    </row>
    <row r="50" spans="1:9" ht="12.95" customHeight="1" thickBot="1" x14ac:dyDescent="0.25">
      <c r="A50" s="469"/>
      <c r="B50" s="470" t="s">
        <v>299</v>
      </c>
      <c r="C50" s="332">
        <f t="shared" ref="C50:H50" si="14">SUM(C47:C49)</f>
        <v>0</v>
      </c>
      <c r="D50" s="333">
        <f t="shared" si="14"/>
        <v>0</v>
      </c>
      <c r="E50" s="471">
        <f t="shared" si="14"/>
        <v>0</v>
      </c>
      <c r="F50" s="472">
        <f t="shared" si="14"/>
        <v>0</v>
      </c>
      <c r="G50" s="333">
        <f t="shared" si="14"/>
        <v>0</v>
      </c>
      <c r="H50" s="333">
        <f t="shared" si="14"/>
        <v>0</v>
      </c>
      <c r="I50" s="331"/>
    </row>
    <row r="51" spans="1:9" x14ac:dyDescent="0.2">
      <c r="A51" s="559">
        <v>24</v>
      </c>
      <c r="B51" s="494" t="s">
        <v>349</v>
      </c>
      <c r="C51" s="329">
        <f>SUMIF($F$19:$H$19,1,F51:H51)</f>
        <v>0</v>
      </c>
      <c r="D51" s="330">
        <f>(SUMIF($F$19:$H$19,2,F51:H51))+(SUMIF($F$19:$H$19,3,F51:H51))</f>
        <v>0</v>
      </c>
      <c r="E51" s="486">
        <f t="shared" si="8"/>
        <v>0</v>
      </c>
      <c r="F51" s="487">
        <f>IF($F$19=0,0,VLOOKUP($F$19,RES!$A$83:$AL$85,25))</f>
        <v>0</v>
      </c>
      <c r="G51" s="488">
        <f>IF($G$19=0,0,VLOOKUP($G$19,RES!$A$83:$AL$85,25))</f>
        <v>0</v>
      </c>
      <c r="H51" s="488">
        <f>IF($H$19=0,0,VLOOKUP($H$19,RES!$A$83:$AL$85,25))</f>
        <v>0</v>
      </c>
      <c r="I51" s="328"/>
    </row>
    <row r="52" spans="1:9" x14ac:dyDescent="0.2">
      <c r="A52" s="559">
        <v>25</v>
      </c>
      <c r="B52" s="494" t="s">
        <v>350</v>
      </c>
      <c r="C52" s="329">
        <f>SUMIF($F$19:$H$19,1,F52:H52)</f>
        <v>0</v>
      </c>
      <c r="D52" s="330">
        <f>(SUMIF($F$19:$H$19,2,F52:H52))+(SUMIF($F$19:$H$19,3,F52:H52))</f>
        <v>0</v>
      </c>
      <c r="E52" s="486">
        <f t="shared" si="8"/>
        <v>0</v>
      </c>
      <c r="F52" s="487">
        <f>IF($F$19=0,0,VLOOKUP($F$19,RES!$A$83:$AL$85,27))</f>
        <v>0</v>
      </c>
      <c r="G52" s="488">
        <f>IF($G$19=0,0,VLOOKUP($G$19,RES!$A$83:$AL$85,27))</f>
        <v>0</v>
      </c>
      <c r="H52" s="488">
        <f>IF($H$19=0,0,VLOOKUP($H$19,RES!$A$83:$AL$85,27))</f>
        <v>0</v>
      </c>
      <c r="I52" s="328"/>
    </row>
    <row r="53" spans="1:9" ht="13.5" thickBot="1" x14ac:dyDescent="0.25">
      <c r="A53" s="559">
        <v>26</v>
      </c>
      <c r="B53" s="494" t="s">
        <v>441</v>
      </c>
      <c r="C53" s="329">
        <f>SUMIF($F$19:$H$19,1,F53:H53)</f>
        <v>0</v>
      </c>
      <c r="D53" s="330">
        <f>(SUMIF($F$19:$H$19,2,F53:H53))+(SUMIF($F$19:$H$19,3,F53:H53))</f>
        <v>0</v>
      </c>
      <c r="E53" s="486">
        <f>SUM(F53:H53)</f>
        <v>0</v>
      </c>
      <c r="F53" s="487">
        <f>IF($F$19=0,0,VLOOKUP($F$19,RES!$A$83:$AL$85,26))</f>
        <v>0</v>
      </c>
      <c r="G53" s="488">
        <f>IF($G$19=0,0,VLOOKUP($G$19,RES!$A$83:$AL$85,26))</f>
        <v>0</v>
      </c>
      <c r="H53" s="488">
        <f>IF($H$19=0,0,VLOOKUP($H$19,RES!$A$83:$AL$85,26))</f>
        <v>0</v>
      </c>
      <c r="I53" s="328"/>
    </row>
    <row r="54" spans="1:9" ht="12.95" customHeight="1" thickBot="1" x14ac:dyDescent="0.25">
      <c r="A54" s="469"/>
      <c r="B54" s="470" t="s">
        <v>366</v>
      </c>
      <c r="C54" s="332">
        <f>SUM(C51:C53)</f>
        <v>0</v>
      </c>
      <c r="D54" s="333">
        <f>SUM(D51:D53)</f>
        <v>0</v>
      </c>
      <c r="E54" s="471">
        <f>SUM(F54:H54)</f>
        <v>0</v>
      </c>
      <c r="F54" s="472">
        <f>SUM(F51:F53)</f>
        <v>0</v>
      </c>
      <c r="G54" s="333">
        <f>SUM(G51:G53)</f>
        <v>0</v>
      </c>
      <c r="H54" s="333">
        <f>SUM(H51:H53)</f>
        <v>0</v>
      </c>
      <c r="I54" s="412"/>
    </row>
    <row r="55" spans="1:9" x14ac:dyDescent="0.2">
      <c r="A55" s="559">
        <v>27</v>
      </c>
      <c r="B55" s="494" t="s">
        <v>351</v>
      </c>
      <c r="C55" s="329">
        <f>SUMIF($F$19:$H$19,1,F55:H55)</f>
        <v>0</v>
      </c>
      <c r="D55" s="330">
        <f>(SUMIF($F$19:$H$19,2,F55:H55))+(SUMIF($F$19:$H$19,3,F55:H55))</f>
        <v>0</v>
      </c>
      <c r="E55" s="486">
        <f>SUM(F55:H55)</f>
        <v>0</v>
      </c>
      <c r="F55" s="487">
        <f>SUMIF('G - ISS Settlement'!E9:E11,F19,'G - ISS Settlement'!C9:C11)</f>
        <v>0</v>
      </c>
      <c r="G55" s="488">
        <f>SUMIF('G - ISS Settlement'!E9:E11,RES!G19,'G - ISS Settlement'!C9:C11)</f>
        <v>0</v>
      </c>
      <c r="H55" s="488">
        <f>SUMIF('G - ISS Settlement'!E9:E11,RES!H19,'G - ISS Settlement'!C9:C11)</f>
        <v>0</v>
      </c>
      <c r="I55" s="328"/>
    </row>
    <row r="56" spans="1:9" x14ac:dyDescent="0.2">
      <c r="A56" s="559">
        <v>28</v>
      </c>
      <c r="B56" s="494" t="s">
        <v>348</v>
      </c>
      <c r="C56" s="329">
        <f>SUMIF($F$19:$H$19,1,F56:H56)</f>
        <v>0</v>
      </c>
      <c r="D56" s="330">
        <f>(SUMIF($F$19:$H$19,2,F56:H56))+(SUMIF($F$19:$H$19,3,F56:H56))</f>
        <v>0</v>
      </c>
      <c r="E56" s="486">
        <f>SUM(F56:H56)</f>
        <v>0</v>
      </c>
      <c r="F56" s="487">
        <f>SUMIF('G - ISS Settlement'!E24:E26,F19,'G - ISS Settlement'!C24:C26)</f>
        <v>0</v>
      </c>
      <c r="G56" s="488">
        <f>SUMIF('G - ISS Settlement'!E24:E26,G19,'G - ISS Settlement'!C24:C26)</f>
        <v>0</v>
      </c>
      <c r="H56" s="488">
        <f>SUMIF('G - ISS Settlement'!E24:E26,H19,'G - ISS Settlement'!C24:C26)</f>
        <v>0</v>
      </c>
      <c r="I56" s="328"/>
    </row>
    <row r="57" spans="1:9" x14ac:dyDescent="0.2">
      <c r="A57" s="559">
        <v>29</v>
      </c>
      <c r="B57" s="494" t="s">
        <v>352</v>
      </c>
      <c r="C57" s="329">
        <f>SUMIF($F$19:$H$19,1,F57:H57)</f>
        <v>0</v>
      </c>
      <c r="D57" s="330">
        <f t="shared" si="9"/>
        <v>0</v>
      </c>
      <c r="E57" s="486">
        <f t="shared" si="8"/>
        <v>0</v>
      </c>
      <c r="F57" s="487">
        <f>SUMIF('G - ISS Settlement'!E15:E17,F19,'G - ISS Settlement'!C15:C17)</f>
        <v>0</v>
      </c>
      <c r="G57" s="488">
        <f>SUMIF('G - ISS Settlement'!E15:E17,RES!G19,'G - ISS Settlement'!C15:C17)</f>
        <v>0</v>
      </c>
      <c r="H57" s="488">
        <f>SUMIF('G - ISS Settlement'!E15:E17,RES!H19,'G - ISS Settlement'!C15:C17)</f>
        <v>0</v>
      </c>
      <c r="I57" s="328"/>
    </row>
    <row r="58" spans="1:9" ht="13.5" thickBot="1" x14ac:dyDescent="0.25">
      <c r="A58" s="559">
        <v>30</v>
      </c>
      <c r="B58" s="494" t="s">
        <v>370</v>
      </c>
      <c r="C58" s="329">
        <f>SUMIF($F$19:$H$19,1,F58:H58)</f>
        <v>0</v>
      </c>
      <c r="D58" s="330">
        <f>(SUMIF($F$19:$H$19,2,F58:H58))+(SUMIF($F$19:$H$19,3,F58:H58))</f>
        <v>0</v>
      </c>
      <c r="E58" s="486">
        <f>SUM(F58:H58)</f>
        <v>0</v>
      </c>
      <c r="F58" s="487">
        <f>SUMIF('G - ISS Settlement'!E18:E20,F19,'G - ISS Settlement'!C18:C20)</f>
        <v>0</v>
      </c>
      <c r="G58" s="488">
        <f>SUMIF('G - ISS Settlement'!E18:E20,G19,'G - ISS Settlement'!C18:C20)</f>
        <v>0</v>
      </c>
      <c r="H58" s="488">
        <f>SUMIF('G - ISS Settlement'!E18:E20,H19,'G - ISS Settlement'!C18:C20)</f>
        <v>0</v>
      </c>
      <c r="I58" s="328"/>
    </row>
    <row r="59" spans="1:9" ht="12.95" customHeight="1" thickBot="1" x14ac:dyDescent="0.25">
      <c r="A59" s="469"/>
      <c r="B59" s="470" t="s">
        <v>322</v>
      </c>
      <c r="C59" s="332">
        <f>SUM(C55:C58)</f>
        <v>0</v>
      </c>
      <c r="D59" s="333">
        <f>SUM(D55:D58)</f>
        <v>0</v>
      </c>
      <c r="E59" s="471">
        <f>SUM(F59:H59)</f>
        <v>0</v>
      </c>
      <c r="F59" s="472">
        <f>SUM(F55:F58)</f>
        <v>0</v>
      </c>
      <c r="G59" s="333">
        <f>SUM(G55:G58)</f>
        <v>0</v>
      </c>
      <c r="H59" s="333">
        <f>SUM(H55:H58)</f>
        <v>0</v>
      </c>
      <c r="I59" s="412"/>
    </row>
    <row r="60" spans="1:9" s="458" customFormat="1" ht="14.25" customHeight="1" thickBot="1" x14ac:dyDescent="0.25">
      <c r="A60" s="490"/>
      <c r="B60" s="491" t="s">
        <v>367</v>
      </c>
      <c r="C60" s="368" t="e">
        <f>IF(C59-C28&lt;=0,0,C59-C28)</f>
        <v>#DIV/0!</v>
      </c>
      <c r="D60" s="369" t="e">
        <f>IF(D59-D28&lt;=0,0,D59-D28)</f>
        <v>#DIV/0!</v>
      </c>
      <c r="E60" s="492" t="e">
        <f>(E59-E28)</f>
        <v>#DIV/0!</v>
      </c>
      <c r="F60" s="493" t="e">
        <f>(F59-F28)</f>
        <v>#DIV/0!</v>
      </c>
      <c r="G60" s="369" t="e">
        <f>(G59-G28)</f>
        <v>#DIV/0!</v>
      </c>
      <c r="H60" s="369" t="e">
        <f>(H59-H28)</f>
        <v>#DIV/0!</v>
      </c>
      <c r="I60" s="413"/>
    </row>
    <row r="61" spans="1:9" ht="12.75" customHeight="1" thickTop="1" x14ac:dyDescent="0.2">
      <c r="A61" s="559">
        <v>31</v>
      </c>
      <c r="B61" s="466" t="s">
        <v>453</v>
      </c>
      <c r="C61" s="329">
        <f t="shared" ref="C61:C66" si="15">SUMIF($F$19:$H$19,1,F61:H61)</f>
        <v>0</v>
      </c>
      <c r="D61" s="330">
        <f t="shared" ref="D61:D66" si="16">(SUMIF($F$19:$H$19,2,F61:H61))+(SUMIF($F$19:$H$19,3,F61:H61))</f>
        <v>0</v>
      </c>
      <c r="E61" s="486">
        <f>SUM(F61:H61)</f>
        <v>0</v>
      </c>
      <c r="F61" s="487">
        <f>IF($F$19=0,0,VLOOKUP($F$19,RES!$A$83:$AL$85,29))</f>
        <v>0</v>
      </c>
      <c r="G61" s="488">
        <f>IF($G$19=0,0,VLOOKUP($G$19,RES!$A$83:$AL$85,29))</f>
        <v>0</v>
      </c>
      <c r="H61" s="488">
        <f>IF($H$19=0,0,VLOOKUP($H$19,RES!$A$83:$AL$85,29))</f>
        <v>0</v>
      </c>
      <c r="I61" s="335"/>
    </row>
    <row r="62" spans="1:9" ht="12.75" customHeight="1" x14ac:dyDescent="0.2">
      <c r="A62" s="559">
        <v>32</v>
      </c>
      <c r="B62" s="466" t="s">
        <v>454</v>
      </c>
      <c r="C62" s="329">
        <f t="shared" si="15"/>
        <v>0</v>
      </c>
      <c r="D62" s="330">
        <f t="shared" si="16"/>
        <v>0</v>
      </c>
      <c r="E62" s="486">
        <f t="shared" ref="E62:E69" si="17">SUM(F62:H62)</f>
        <v>0</v>
      </c>
      <c r="F62" s="487">
        <f>IF($F$19=0,0,VLOOKUP($F$19,RES!$A$83:$AL$85,30))</f>
        <v>0</v>
      </c>
      <c r="G62" s="488">
        <f>IF($G$19=0,0,VLOOKUP($G$19,RES!$A$83:$AL$85,30))</f>
        <v>0</v>
      </c>
      <c r="H62" s="488">
        <f>IF($H$19=0,0,VLOOKUP($H$19,RES!$A$83:$AL$85,30))</f>
        <v>0</v>
      </c>
      <c r="I62" s="335"/>
    </row>
    <row r="63" spans="1:9" ht="12.75" customHeight="1" x14ac:dyDescent="0.2">
      <c r="A63" s="559">
        <v>33</v>
      </c>
      <c r="B63" s="466" t="s">
        <v>362</v>
      </c>
      <c r="C63" s="329">
        <f t="shared" si="15"/>
        <v>0</v>
      </c>
      <c r="D63" s="330">
        <f t="shared" si="16"/>
        <v>0</v>
      </c>
      <c r="E63" s="486">
        <f t="shared" si="17"/>
        <v>0</v>
      </c>
      <c r="F63" s="487">
        <f>IF($F$19=0,0,VLOOKUP($F$19,RES!$A$83:$AL$85,31))</f>
        <v>0</v>
      </c>
      <c r="G63" s="488">
        <f>IF($G$19=0,0,VLOOKUP($G$19,RES!$A$83:$AL$85,31))</f>
        <v>0</v>
      </c>
      <c r="H63" s="488">
        <f>IF($H$19=0,0,VLOOKUP($H$19,RES!$A$83:$AL$85,31))</f>
        <v>0</v>
      </c>
      <c r="I63" s="335"/>
    </row>
    <row r="64" spans="1:9" ht="12.75" customHeight="1" x14ac:dyDescent="0.2">
      <c r="A64" s="559">
        <v>34</v>
      </c>
      <c r="B64" s="466" t="s">
        <v>435</v>
      </c>
      <c r="C64" s="329">
        <f t="shared" si="15"/>
        <v>0</v>
      </c>
      <c r="D64" s="330">
        <f t="shared" si="16"/>
        <v>0</v>
      </c>
      <c r="E64" s="486">
        <f t="shared" si="17"/>
        <v>0</v>
      </c>
      <c r="F64" s="487">
        <f>IF($F$19=0,0,VLOOKUP($F$19,RES!$A$83:$AL$85,32))</f>
        <v>0</v>
      </c>
      <c r="G64" s="488">
        <f>IF($G$19=0,0,VLOOKUP($G$19,RES!$A$83:$AL$85,32))</f>
        <v>0</v>
      </c>
      <c r="H64" s="488">
        <f>IF($H$19=0,0,VLOOKUP($H$19,RES!$A$83:$AL$85,32))</f>
        <v>0</v>
      </c>
      <c r="I64" s="335"/>
    </row>
    <row r="65" spans="1:9" ht="12.75" customHeight="1" x14ac:dyDescent="0.2">
      <c r="A65" s="559">
        <v>35</v>
      </c>
      <c r="B65" s="466" t="s">
        <v>364</v>
      </c>
      <c r="C65" s="329">
        <f t="shared" si="15"/>
        <v>0</v>
      </c>
      <c r="D65" s="330">
        <f t="shared" si="16"/>
        <v>0</v>
      </c>
      <c r="E65" s="486">
        <f t="shared" si="17"/>
        <v>0</v>
      </c>
      <c r="F65" s="487">
        <f>IF($F$19=0,0,VLOOKUP($F$19,RES!$A$83:$AL$85,33))</f>
        <v>0</v>
      </c>
      <c r="G65" s="488">
        <f>IF($G$19=0,0,VLOOKUP($G$19,RES!$A$83:$AL$85,33))</f>
        <v>0</v>
      </c>
      <c r="H65" s="488">
        <f>IF($H$19=0,0,VLOOKUP($H$19,RES!$A$83:$AL$85,33))</f>
        <v>0</v>
      </c>
      <c r="I65" s="335"/>
    </row>
    <row r="66" spans="1:9" ht="12.75" customHeight="1" thickBot="1" x14ac:dyDescent="0.25">
      <c r="A66" s="559">
        <v>36</v>
      </c>
      <c r="B66" s="466" t="s">
        <v>363</v>
      </c>
      <c r="C66" s="329">
        <f t="shared" si="15"/>
        <v>0</v>
      </c>
      <c r="D66" s="330">
        <f t="shared" si="16"/>
        <v>0</v>
      </c>
      <c r="E66" s="486">
        <f t="shared" si="17"/>
        <v>0</v>
      </c>
      <c r="F66" s="487">
        <f>IF($F$19=0,0,VLOOKUP($F$19,RES!$A$83:$AL$85,34))</f>
        <v>0</v>
      </c>
      <c r="G66" s="488">
        <f>IF($G$19=0,0,VLOOKUP($G$19,RES!$A$83:$AL$85,34))</f>
        <v>0</v>
      </c>
      <c r="H66" s="488">
        <f>IF($H$19=0,0,VLOOKUP($H$19,RES!$A$83:$AL$85,34))</f>
        <v>0</v>
      </c>
      <c r="I66" s="335"/>
    </row>
    <row r="67" spans="1:9" s="497" customFormat="1" ht="12.95" customHeight="1" thickBot="1" x14ac:dyDescent="0.25">
      <c r="A67" s="495"/>
      <c r="B67" s="496" t="s">
        <v>365</v>
      </c>
      <c r="C67" s="332">
        <f t="shared" ref="C67:H67" si="18">SUM(C61:C66)</f>
        <v>0</v>
      </c>
      <c r="D67" s="333">
        <f t="shared" si="18"/>
        <v>0</v>
      </c>
      <c r="E67" s="471">
        <f t="shared" si="18"/>
        <v>0</v>
      </c>
      <c r="F67" s="472">
        <f t="shared" si="18"/>
        <v>0</v>
      </c>
      <c r="G67" s="333">
        <f t="shared" si="18"/>
        <v>0</v>
      </c>
      <c r="H67" s="333">
        <f t="shared" si="18"/>
        <v>0</v>
      </c>
      <c r="I67" s="366"/>
    </row>
    <row r="68" spans="1:9" s="458" customFormat="1" ht="14.25" customHeight="1" thickBot="1" x14ac:dyDescent="0.25">
      <c r="A68" s="490"/>
      <c r="B68" s="491" t="s">
        <v>371</v>
      </c>
      <c r="C68" s="368" t="e">
        <f t="shared" ref="C68:H68" si="19">C67-C45</f>
        <v>#DIV/0!</v>
      </c>
      <c r="D68" s="369" t="e">
        <f t="shared" si="19"/>
        <v>#DIV/0!</v>
      </c>
      <c r="E68" s="492" t="e">
        <f t="shared" si="19"/>
        <v>#DIV/0!</v>
      </c>
      <c r="F68" s="679" t="e">
        <f t="shared" si="19"/>
        <v>#DIV/0!</v>
      </c>
      <c r="G68" s="680" t="e">
        <f t="shared" si="19"/>
        <v>#DIV/0!</v>
      </c>
      <c r="H68" s="680" t="e">
        <f t="shared" si="19"/>
        <v>#DIV/0!</v>
      </c>
      <c r="I68" s="365"/>
    </row>
    <row r="69" spans="1:9" ht="12.75" customHeight="1" thickTop="1" x14ac:dyDescent="0.2">
      <c r="A69" s="498">
        <v>37</v>
      </c>
      <c r="B69" s="499" t="s">
        <v>347</v>
      </c>
      <c r="C69" s="670">
        <f>SUMIF($F$19:$H$19,1,F69:H69)</f>
        <v>0</v>
      </c>
      <c r="D69" s="670">
        <f>(SUMIF($F$19:$H$19,2,F69:H69))+(SUMIF($F$19:$H$19,3,F69:H69))</f>
        <v>0</v>
      </c>
      <c r="E69" s="671">
        <f t="shared" si="17"/>
        <v>0</v>
      </c>
      <c r="F69" s="681">
        <f>IF($F$19=0,0,VLOOKUP(RES!F19,RES!$A$83:$AL$85,10))</f>
        <v>0</v>
      </c>
      <c r="G69" s="367">
        <f>IF($G$19=0,0,VLOOKUP(RES!$G$19,RES!$A$83:$AL$85,10))</f>
        <v>0</v>
      </c>
      <c r="H69" s="683">
        <f>IF($H$19=0,0,VLOOKUP(RES!H19,RES!$A$83:$AL$85,10))</f>
        <v>0</v>
      </c>
      <c r="I69" s="335"/>
    </row>
    <row r="70" spans="1:9" ht="12.75" customHeight="1" x14ac:dyDescent="0.2">
      <c r="A70" s="559">
        <v>38</v>
      </c>
      <c r="B70" s="466" t="s">
        <v>580</v>
      </c>
      <c r="C70" s="672">
        <f>SUMIF($F$19:$H$19,1,F70:H70)</f>
        <v>0</v>
      </c>
      <c r="D70" s="672">
        <f>(SUMIF($F$19:$H$19,2,F70:H70))+(SUMIF($F$19:$H$19,3,F70:H70))</f>
        <v>0</v>
      </c>
      <c r="E70" s="673">
        <f>SUM(F70:H70)</f>
        <v>0</v>
      </c>
      <c r="F70" s="682">
        <f>IF($F$19=0,0,VLOOKUP(RES!F19,RES!$A$83:$AL$85,11))</f>
        <v>0</v>
      </c>
      <c r="G70" s="637">
        <f>IF($G$19=0,0,VLOOKUP(RES!G19,RES!$A$83:$AL$85,11))</f>
        <v>0</v>
      </c>
      <c r="H70" s="684">
        <f>IF($H$19=0,0,VLOOKUP(RES!H19,RES!$A$83:$AL$85,11))</f>
        <v>0</v>
      </c>
      <c r="I70" s="335"/>
    </row>
    <row r="71" spans="1:9" ht="12.75" customHeight="1" thickBot="1" x14ac:dyDescent="0.25">
      <c r="A71" s="559">
        <v>39</v>
      </c>
      <c r="B71" s="466" t="s">
        <v>581</v>
      </c>
      <c r="C71" s="672">
        <f>SUMIF($F$19:$H$19,1,F71:H71)</f>
        <v>0</v>
      </c>
      <c r="D71" s="672">
        <f>(SUMIF($F$19:$H$19,2,F71:H71))+(SUMIF($F$19:$H$19,3,F71:H71))</f>
        <v>0</v>
      </c>
      <c r="E71" s="673">
        <f>SUM(F71:H71)</f>
        <v>0</v>
      </c>
      <c r="F71" s="674">
        <f>ROUND(F69/365,0)</f>
        <v>0</v>
      </c>
      <c r="G71" s="370">
        <f>ROUND(G69/365,0)</f>
        <v>0</v>
      </c>
      <c r="H71" s="685">
        <f>ROUND(H69/365,0)</f>
        <v>0</v>
      </c>
      <c r="I71" s="335"/>
    </row>
    <row r="72" spans="1:9" ht="12.75" customHeight="1" thickTop="1" x14ac:dyDescent="0.2">
      <c r="A72" s="559">
        <v>40</v>
      </c>
      <c r="B72" s="466" t="s">
        <v>604</v>
      </c>
      <c r="C72" s="672">
        <f>IF('E - Residential Staffing 1'!C15="SL Supported Living",'E - Residential Staffing 1'!O26)+IF('E - Residential Staffing 2'!C15="SL Supported Living",'E - Residential Staffing 2'!O26)+IF('E - Residential Staffing 3'!C15="SL Supported Living",'E - Residential Staffing 3'!O26)+IF('E - Residential Staffing 4'!C15="SL Supported Living",'E - Residential Staffing 4'!O26)</f>
        <v>0</v>
      </c>
      <c r="D72" s="672">
        <f>IF('E - Residential Staffing 1'!C15="GH Group Home",'E - Residential Staffing 1'!O26)+IF('E - Residential Staffing 2'!C15="GH Group Home",'E - Residential Staffing 2'!O26)+IF('E - Residential Staffing 3'!C15="GH Group Home",'E - Residential Staffing 3'!O26)+IF('E - Residential Staffing 4'!C15="GH Group Home",'E - Residential Staffing 4'!O26)+IF('E - Residential Staffing 1'!C15="GTH Group Training Home",'E - Residential Staffing 1'!O26)+IF('E - Residential Staffing 2'!C15="GTH Group Training Home",'E - Residential Staffing 2'!O26)+IF('E - Residential Staffing 3'!C15="GTH Group Training Home",'E - Residential Staffing 3'!O26)+IF('E - Residential Staffing 4'!C15="GTH Group Training Home",'E - Residential Staffing 4'!O26)</f>
        <v>0</v>
      </c>
      <c r="E72" s="673">
        <f>SUM(C72:D72)</f>
        <v>0</v>
      </c>
      <c r="F72" s="805"/>
      <c r="G72" s="806"/>
      <c r="H72" s="807"/>
      <c r="I72" s="335"/>
    </row>
    <row r="73" spans="1:9" ht="12.75" customHeight="1" x14ac:dyDescent="0.2">
      <c r="A73" s="559">
        <v>41</v>
      </c>
      <c r="B73" s="466" t="s">
        <v>606</v>
      </c>
      <c r="C73" s="672">
        <f>IF('E - Residential Staffing 1'!C15="SL Supported Living",IF('E - Residential Staffing 1'!D64+'E - Residential Staffing 1'!E64&gt;0,('E - Residential Staffing 1'!D64+'E - Residential Staffing 1'!E64)/2))+IF('E - Residential Staffing 2'!C15="SL Supported Living",IF('E - Residential Staffing 2'!D64+'E - Residential Staffing 2'!E64&gt;0,('E - Residential Staffing 2'!D64+'E - Residential Staffing 2'!E64)/2))+IF('E - Residential Staffing 3'!C15="SL Supported Living",IF('E - Residential Staffing 3'!D64+'E - Residential Staffing 3'!E64&gt;0,('E - Residential Staffing 3'!D64+'E - Residential Staffing 3'!E64)/2))+IF('E - Residential Staffing 4'!C15="SL Supported Living",IF('E - Residential Staffing 4'!D64+'E - Residential Staffing 4'!E64&gt;0,('E - Residential Staffing 4'!D64+'E - Residential Staffing 4'!E64)/2))</f>
        <v>0</v>
      </c>
      <c r="D73" s="672">
        <f>IF('E - Residential Staffing 1'!C15="GH Group Home",IF('E - Residential Staffing 1'!D64+'E - Residential Staffing 1'!E64&gt;0,('E - Residential Staffing 1'!D64+'E - Residential Staffing 1'!E64)/2))+IF('E - Residential Staffing 2'!C15="GH Group Home",IF('E - Residential Staffing 2'!D64+'E - Residential Staffing 2'!E64&gt;0,('E - Residential Staffing 2'!D64+'E - Residential Staffing 2'!E64)/2))+IF('E - Residential Staffing 3'!C15="GH Group Home",IF('E - Residential Staffing 3'!D64+'E - Residential Staffing 3'!E64&gt;0,('E - Residential Staffing 3'!D64+'E - Residential Staffing 3'!E64)/2))+IF('E - Residential Staffing 4'!C15="GH Group Home",IF('E - Residential Staffing 4'!D64+'E - Residential Staffing 4'!E64&gt;0,('E - Residential Staffing 4'!D64+'E - Residential Staffing 4'!E64)/2))+IF('E - Residential Staffing 1'!C15="GTH Group Training Home",IF('E - Residential Staffing 1'!D64+'E - Residential Staffing 1'!E64&gt;0,('E - Residential Staffing 1'!D64+'E - Residential Staffing 1'!E64)/2))+IF('E - Residential Staffing 2'!C15="GTH Group Training Home",IF('E - Residential Staffing 2'!D64+'E - Residential Staffing 2'!E64&gt;0,('E - Residential Staffing 2'!D64+'E - Residential Staffing 2'!E64)/2))+IF('E - Residential Staffing 3'!C15="GTH Group Training Home",IF('E - Residential Staffing 3'!D64+'E - Residential Staffing 3'!E64&gt;0,('E - Residential Staffing 3'!D64+'E - Residential Staffing 3'!E64)/2))+IF('E - Residential Staffing 4'!C15="GTH Group Training Home",IF('E - Residential Staffing 4'!D64+'E - Residential Staffing 4'!E64&gt;0,('E - Residential Staffing 4'!D64+'E - Residential Staffing 4'!E64)/2))</f>
        <v>0</v>
      </c>
      <c r="E73" s="673">
        <f>SUM(C73:D73)</f>
        <v>0</v>
      </c>
      <c r="F73" s="805"/>
      <c r="G73" s="806"/>
      <c r="H73" s="807"/>
      <c r="I73" s="335"/>
    </row>
    <row r="74" spans="1:9" ht="12.75" customHeight="1" x14ac:dyDescent="0.2">
      <c r="A74" s="559">
        <v>42</v>
      </c>
      <c r="B74" s="466" t="s">
        <v>605</v>
      </c>
      <c r="C74" s="675" t="e">
        <f>E74*(C70/E70)</f>
        <v>#DIV/0!</v>
      </c>
      <c r="D74" s="672" t="e">
        <f>E74*(D70/E70)</f>
        <v>#DIV/0!</v>
      </c>
      <c r="E74" s="673" t="b">
        <f>IF(E70&gt;0,'B - ISS Payroll Expenses'!D76)</f>
        <v>0</v>
      </c>
      <c r="F74" s="805"/>
      <c r="G74" s="806"/>
      <c r="H74" s="807"/>
      <c r="I74" s="335"/>
    </row>
    <row r="75" spans="1:9" ht="12.75" customHeight="1" x14ac:dyDescent="0.2">
      <c r="A75" s="559">
        <v>43</v>
      </c>
      <c r="B75" s="466" t="s">
        <v>673</v>
      </c>
      <c r="C75" s="693">
        <f>IF($D$69=0,J89+J90,"")</f>
        <v>0</v>
      </c>
      <c r="D75" s="678">
        <f>IF($C$69=0,J89+J90,"")</f>
        <v>0</v>
      </c>
      <c r="E75" s="676" t="str">
        <f>IF(AND(C69&gt;0,D69&gt;0),J89+J90,"")</f>
        <v/>
      </c>
      <c r="F75" s="805"/>
      <c r="G75" s="806"/>
      <c r="H75" s="807"/>
      <c r="I75" s="335"/>
    </row>
    <row r="76" spans="1:9" ht="12.75" customHeight="1" x14ac:dyDescent="0.2">
      <c r="A76" s="559">
        <v>44</v>
      </c>
      <c r="B76" s="466" t="s">
        <v>674</v>
      </c>
      <c r="C76" s="693">
        <f>IF($D$69=0,J91+J92,"")</f>
        <v>0</v>
      </c>
      <c r="D76" s="678">
        <f>IF($C$69=0,J91+J92,"")</f>
        <v>0</v>
      </c>
      <c r="E76" s="676" t="str">
        <f>IF(AND(C69&gt;0,D69&gt;0),J91+J92,"")</f>
        <v/>
      </c>
      <c r="F76" s="805"/>
      <c r="G76" s="806"/>
      <c r="H76" s="807"/>
      <c r="I76" s="335"/>
    </row>
    <row r="77" spans="1:9" ht="12.75" customHeight="1" x14ac:dyDescent="0.2">
      <c r="A77" s="559">
        <v>45</v>
      </c>
      <c r="B77" s="466" t="s">
        <v>675</v>
      </c>
      <c r="C77" s="693">
        <f>IF($D$69=0,H89+H90+G89+G90,"")</f>
        <v>0</v>
      </c>
      <c r="D77" s="678">
        <f>IF($C$69=0,G89+G90+H89+H90,"")</f>
        <v>0</v>
      </c>
      <c r="E77" s="676" t="str">
        <f>IF(AND(C69&gt;0,D69&gt;0),G89+G90+H89+H90,"")</f>
        <v/>
      </c>
      <c r="F77" s="805"/>
      <c r="G77" s="806"/>
      <c r="H77" s="807"/>
      <c r="I77" s="335"/>
    </row>
    <row r="78" spans="1:9" ht="12.75" customHeight="1" x14ac:dyDescent="0.2">
      <c r="A78" s="559">
        <v>46</v>
      </c>
      <c r="B78" s="466" t="s">
        <v>677</v>
      </c>
      <c r="C78" s="693">
        <f>IF($D$69=0,I89+I90+J89+J90+M89+M90,"")</f>
        <v>0</v>
      </c>
      <c r="D78" s="678">
        <f>IF($C$69=0,I89+I90+J89+J90+M89+M90,"")</f>
        <v>0</v>
      </c>
      <c r="E78" s="676" t="str">
        <f>IF(AND(C69&gt;0,D69&gt;0),I89+I90+J89+J90+M89+M90,"")</f>
        <v/>
      </c>
      <c r="F78" s="805"/>
      <c r="G78" s="806"/>
      <c r="H78" s="807"/>
      <c r="I78" s="335"/>
    </row>
    <row r="79" spans="1:9" ht="12.75" customHeight="1" x14ac:dyDescent="0.2">
      <c r="A79" s="559">
        <v>47</v>
      </c>
      <c r="B79" s="466" t="s">
        <v>676</v>
      </c>
      <c r="C79" s="693">
        <f>IF($D$69=0,H91+H92+G91+G92,"")</f>
        <v>0</v>
      </c>
      <c r="D79" s="678">
        <f>IF($C$69=0,G91+G92+H91+H92,"")</f>
        <v>0</v>
      </c>
      <c r="E79" s="676" t="str">
        <f>IF(AND(C69&gt;0,D69&gt;0),+G91+G92+H91+H92,"")</f>
        <v/>
      </c>
      <c r="F79" s="805"/>
      <c r="G79" s="806"/>
      <c r="H79" s="807"/>
      <c r="I79" s="335"/>
    </row>
    <row r="80" spans="1:9" ht="12.75" customHeight="1" thickBot="1" x14ac:dyDescent="0.25">
      <c r="A80" s="560">
        <v>48</v>
      </c>
      <c r="B80" s="500" t="s">
        <v>678</v>
      </c>
      <c r="C80" s="694">
        <f>IF($D$69=0,I91+J91+I92+J92+M91+M92,"")</f>
        <v>0</v>
      </c>
      <c r="D80" s="695">
        <f>IF($C$69=0,I92+I91+J91+J92+M91+M92,"")</f>
        <v>0</v>
      </c>
      <c r="E80" s="677" t="str">
        <f>IF(AND(C69&gt;0,D69&gt;0),I91+I92+J91+J92+M91+M92,"")</f>
        <v/>
      </c>
      <c r="F80" s="808"/>
      <c r="G80" s="809"/>
      <c r="H80" s="810"/>
      <c r="I80" s="335"/>
    </row>
    <row r="81" spans="1:38" ht="12.75" customHeight="1" thickTop="1" x14ac:dyDescent="0.2">
      <c r="C81" s="409"/>
      <c r="D81" s="409"/>
      <c r="E81" s="409"/>
      <c r="F81" s="409"/>
      <c r="G81" s="409"/>
      <c r="H81" s="409"/>
      <c r="I81" s="335"/>
    </row>
    <row r="82" spans="1:38" s="504" customFormat="1" ht="51" x14ac:dyDescent="0.2">
      <c r="A82" s="502"/>
      <c r="B82" s="502" t="s">
        <v>436</v>
      </c>
      <c r="C82" s="502"/>
      <c r="D82" s="502"/>
      <c r="E82" s="503" t="s">
        <v>222</v>
      </c>
      <c r="F82" s="502"/>
      <c r="G82" s="502"/>
      <c r="H82" s="502"/>
      <c r="I82" s="502"/>
      <c r="J82" s="502" t="s">
        <v>420</v>
      </c>
      <c r="K82" s="502" t="s">
        <v>421</v>
      </c>
      <c r="L82" s="502"/>
      <c r="M82" s="502"/>
      <c r="N82" s="502"/>
      <c r="O82" s="502"/>
      <c r="P82" s="502" t="s">
        <v>422</v>
      </c>
      <c r="Q82" s="502"/>
      <c r="R82" s="502"/>
      <c r="S82" s="502"/>
      <c r="T82" s="502"/>
      <c r="U82" s="502"/>
      <c r="V82" s="502"/>
      <c r="W82" s="502" t="s">
        <v>423</v>
      </c>
      <c r="X82" s="502" t="s">
        <v>424</v>
      </c>
      <c r="Y82" s="502" t="s">
        <v>425</v>
      </c>
      <c r="Z82" s="502" t="s">
        <v>427</v>
      </c>
      <c r="AA82" s="502" t="s">
        <v>426</v>
      </c>
      <c r="AB82" s="502" t="s">
        <v>428</v>
      </c>
      <c r="AC82" s="502" t="s">
        <v>429</v>
      </c>
      <c r="AD82" s="502" t="s">
        <v>449</v>
      </c>
      <c r="AE82" s="502" t="s">
        <v>430</v>
      </c>
      <c r="AF82" s="502" t="s">
        <v>431</v>
      </c>
      <c r="AG82" s="502" t="s">
        <v>450</v>
      </c>
      <c r="AH82" s="502" t="s">
        <v>432</v>
      </c>
      <c r="AI82" s="502" t="s">
        <v>433</v>
      </c>
      <c r="AJ82" s="502" t="s">
        <v>434</v>
      </c>
      <c r="AK82" s="502" t="s">
        <v>451</v>
      </c>
      <c r="AL82" s="502" t="s">
        <v>452</v>
      </c>
    </row>
    <row r="83" spans="1:38" s="514" customFormat="1" ht="12.75" customHeight="1" thickBot="1" x14ac:dyDescent="0.25">
      <c r="A83" s="505">
        <v>1</v>
      </c>
      <c r="B83" s="506"/>
      <c r="C83" s="507"/>
      <c r="D83" s="508"/>
      <c r="E83" s="508"/>
      <c r="F83" s="509"/>
      <c r="G83" s="509"/>
      <c r="H83" s="509"/>
      <c r="I83" s="509"/>
      <c r="J83" s="510"/>
      <c r="K83" s="510"/>
      <c r="L83" s="511"/>
      <c r="M83" s="512"/>
      <c r="N83" s="437"/>
      <c r="O83" s="437"/>
      <c r="P83" s="437"/>
      <c r="Q83" s="437"/>
      <c r="R83" s="437"/>
      <c r="S83" s="437"/>
      <c r="T83" s="437"/>
      <c r="U83" s="437"/>
      <c r="V83" s="437"/>
      <c r="W83" s="437"/>
      <c r="X83" s="437"/>
      <c r="Y83" s="437"/>
      <c r="Z83" s="437"/>
      <c r="AA83" s="437"/>
      <c r="AB83" s="437"/>
      <c r="AC83" s="437"/>
      <c r="AD83" s="437"/>
      <c r="AE83" s="437"/>
      <c r="AF83" s="437"/>
      <c r="AG83" s="437"/>
      <c r="AH83" s="437"/>
      <c r="AI83" s="437"/>
      <c r="AJ83" s="437"/>
      <c r="AK83" s="438"/>
      <c r="AL83" s="513"/>
    </row>
    <row r="84" spans="1:38" s="514" customFormat="1" ht="12.75" customHeight="1" thickBot="1" x14ac:dyDescent="0.25">
      <c r="A84" s="515">
        <v>2</v>
      </c>
      <c r="B84" s="516"/>
      <c r="C84" s="517"/>
      <c r="D84" s="518"/>
      <c r="E84" s="518"/>
      <c r="F84" s="519"/>
      <c r="G84" s="519"/>
      <c r="H84" s="519"/>
      <c r="I84" s="519"/>
      <c r="J84" s="520"/>
      <c r="K84" s="520"/>
      <c r="L84" s="521"/>
      <c r="M84" s="522"/>
      <c r="N84" s="410"/>
      <c r="O84" s="410"/>
      <c r="P84" s="410"/>
      <c r="Q84" s="410"/>
      <c r="R84" s="410"/>
      <c r="S84" s="410"/>
      <c r="T84" s="410"/>
      <c r="U84" s="410"/>
      <c r="V84" s="410"/>
      <c r="W84" s="410"/>
      <c r="X84" s="410"/>
      <c r="Y84" s="410"/>
      <c r="Z84" s="410"/>
      <c r="AA84" s="410"/>
      <c r="AB84" s="410"/>
      <c r="AC84" s="410"/>
      <c r="AD84" s="410"/>
      <c r="AE84" s="410"/>
      <c r="AF84" s="410"/>
      <c r="AG84" s="410"/>
      <c r="AH84" s="410"/>
      <c r="AI84" s="410"/>
      <c r="AJ84" s="410"/>
      <c r="AK84" s="439"/>
      <c r="AL84" s="523"/>
    </row>
    <row r="85" spans="1:38" s="514" customFormat="1" ht="12.75" customHeight="1" thickBot="1" x14ac:dyDescent="0.25">
      <c r="A85" s="524">
        <v>3</v>
      </c>
      <c r="B85" s="525"/>
      <c r="C85" s="526"/>
      <c r="D85" s="527"/>
      <c r="E85" s="527"/>
      <c r="F85" s="528"/>
      <c r="G85" s="528"/>
      <c r="H85" s="528"/>
      <c r="I85" s="528"/>
      <c r="J85" s="529"/>
      <c r="K85" s="529"/>
      <c r="L85" s="530"/>
      <c r="M85" s="531"/>
      <c r="N85" s="411"/>
      <c r="O85" s="411"/>
      <c r="P85" s="411"/>
      <c r="Q85" s="411"/>
      <c r="R85" s="411"/>
      <c r="S85" s="411"/>
      <c r="T85" s="411"/>
      <c r="U85" s="411"/>
      <c r="V85" s="411"/>
      <c r="W85" s="411"/>
      <c r="X85" s="411"/>
      <c r="Y85" s="411"/>
      <c r="Z85" s="411"/>
      <c r="AA85" s="411"/>
      <c r="AB85" s="411"/>
      <c r="AC85" s="411"/>
      <c r="AD85" s="411"/>
      <c r="AE85" s="411"/>
      <c r="AF85" s="411"/>
      <c r="AG85" s="411"/>
      <c r="AH85" s="411"/>
      <c r="AI85" s="411"/>
      <c r="AJ85" s="411"/>
      <c r="AK85" s="440"/>
      <c r="AL85" s="532"/>
    </row>
    <row r="86" spans="1:38" ht="13.5" thickTop="1" x14ac:dyDescent="0.2"/>
    <row r="87" spans="1:38" hidden="1" x14ac:dyDescent="0.2">
      <c r="F87" s="787" t="s">
        <v>590</v>
      </c>
      <c r="G87" s="785" t="s">
        <v>589</v>
      </c>
      <c r="H87" s="786"/>
      <c r="I87" s="789" t="s">
        <v>684</v>
      </c>
      <c r="J87" s="790"/>
      <c r="K87" s="787" t="s">
        <v>629</v>
      </c>
      <c r="L87" s="787" t="s">
        <v>592</v>
      </c>
      <c r="M87" s="783" t="s">
        <v>683</v>
      </c>
    </row>
    <row r="88" spans="1:38" ht="13.5" hidden="1" thickBot="1" x14ac:dyDescent="0.25">
      <c r="F88" s="788"/>
      <c r="G88" s="689" t="s">
        <v>586</v>
      </c>
      <c r="H88" s="690" t="s">
        <v>588</v>
      </c>
      <c r="I88" s="691" t="s">
        <v>587</v>
      </c>
      <c r="J88" s="692" t="s">
        <v>591</v>
      </c>
      <c r="K88" s="788"/>
      <c r="L88" s="788"/>
      <c r="M88" s="784"/>
    </row>
    <row r="89" spans="1:38" hidden="1" x14ac:dyDescent="0.2">
      <c r="F89" s="651" t="s">
        <v>582</v>
      </c>
      <c r="G89" s="652">
        <f>'B - ISS Payroll Expenses'!E73</f>
        <v>0</v>
      </c>
      <c r="H89" s="653">
        <f>'B - ISS Payroll Expenses'!F73/3*2</f>
        <v>0</v>
      </c>
      <c r="I89" s="652">
        <f>'B - ISS Payroll Expenses'!F73/3</f>
        <v>0</v>
      </c>
      <c r="J89" s="654">
        <f>'B - ISS Payroll Expenses'!N73</f>
        <v>0</v>
      </c>
      <c r="K89" s="655">
        <f>SUM(G89:J89)</f>
        <v>0</v>
      </c>
      <c r="L89" s="655">
        <f>'B - ISS Payroll Expenses'!S73</f>
        <v>0</v>
      </c>
      <c r="M89" s="655">
        <f>L89-K89</f>
        <v>0</v>
      </c>
    </row>
    <row r="90" spans="1:38" hidden="1" x14ac:dyDescent="0.2">
      <c r="F90" s="647" t="s">
        <v>583</v>
      </c>
      <c r="G90" s="643">
        <f>'B - ISS Payroll Expenses'!E74</f>
        <v>0</v>
      </c>
      <c r="H90" s="644">
        <f>'B - ISS Payroll Expenses'!F74/3*2</f>
        <v>0</v>
      </c>
      <c r="I90" s="645">
        <f>'B - ISS Payroll Expenses'!F74/3</f>
        <v>0</v>
      </c>
      <c r="J90" s="638">
        <f>'B - ISS Payroll Expenses'!N74*'B - ISS Payroll Expenses'!G74</f>
        <v>0</v>
      </c>
      <c r="K90" s="649">
        <f>SUM(G90:J90)</f>
        <v>0</v>
      </c>
      <c r="L90" s="649">
        <f>'B - ISS Payroll Expenses'!S74</f>
        <v>0</v>
      </c>
      <c r="M90" s="649">
        <f>L90-K90</f>
        <v>0</v>
      </c>
    </row>
    <row r="91" spans="1:38" hidden="1" x14ac:dyDescent="0.2">
      <c r="F91" s="647" t="s">
        <v>584</v>
      </c>
      <c r="G91" s="645">
        <f>'B - ISS Payroll Expenses'!E75</f>
        <v>0</v>
      </c>
      <c r="H91" s="641">
        <f>'B - ISS Payroll Expenses'!F75/3*2</f>
        <v>0</v>
      </c>
      <c r="I91" s="645">
        <f>'B - ISS Payroll Expenses'!F75/3</f>
        <v>0</v>
      </c>
      <c r="J91" s="638">
        <f>'B - ISS Payroll Expenses'!N75*'B - ISS Payroll Expenses'!G75</f>
        <v>0</v>
      </c>
      <c r="K91" s="649">
        <f>SUM(G91:J91)</f>
        <v>0</v>
      </c>
      <c r="L91" s="649">
        <f>'B - ISS Payroll Expenses'!S75</f>
        <v>0</v>
      </c>
      <c r="M91" s="649">
        <f>L91-K91</f>
        <v>0</v>
      </c>
    </row>
    <row r="92" spans="1:38" ht="13.5" hidden="1" thickBot="1" x14ac:dyDescent="0.25">
      <c r="F92" s="648" t="s">
        <v>585</v>
      </c>
      <c r="G92" s="646">
        <f>IF('B - ISS Payroll Expenses'!R76&lt;=0,0,('B - ISS Payroll Expenses'!S76*'B - ISS Payroll Expenses'!G76))</f>
        <v>0</v>
      </c>
      <c r="H92" s="642">
        <f>IF('B - ISS Payroll Expenses'!E76&lt;=0,0,('B - ISS Payroll Expenses'!F76/3*2)*'B - ISS Payroll Expenses'!G76)</f>
        <v>0</v>
      </c>
      <c r="I92" s="646">
        <f>IF('B - ISS Payroll Expenses'!R76&lt;=0,0,('B - ISS Payroll Expenses'!F76/3)*'B - ISS Payroll Expenses'!G76)</f>
        <v>0</v>
      </c>
      <c r="J92" s="639">
        <f>IF('B - ISS Payroll Expenses'!N76&lt;=0,0,'B - ISS Payroll Expenses'!N76*'B - ISS Payroll Expenses'!G76)</f>
        <v>0</v>
      </c>
      <c r="K92" s="650">
        <f>SUM(G92:J92)</f>
        <v>0</v>
      </c>
      <c r="L92" s="650">
        <f>'B - ISS Payroll Expenses'!S76</f>
        <v>0</v>
      </c>
      <c r="M92" s="650">
        <f>L92-K92</f>
        <v>0</v>
      </c>
    </row>
    <row r="93" spans="1:38" ht="13.5" hidden="1" thickBot="1" x14ac:dyDescent="0.25">
      <c r="F93" s="656" t="s">
        <v>628</v>
      </c>
      <c r="G93" s="659">
        <f t="shared" ref="G93:J93" si="20">SUM(G89:G92)</f>
        <v>0</v>
      </c>
      <c r="H93" s="657">
        <f t="shared" si="20"/>
        <v>0</v>
      </c>
      <c r="I93" s="659">
        <f t="shared" si="20"/>
        <v>0</v>
      </c>
      <c r="J93" s="660">
        <f t="shared" si="20"/>
        <v>0</v>
      </c>
      <c r="K93" s="658">
        <f>SUM(G93:J93)</f>
        <v>0</v>
      </c>
      <c r="L93" s="658">
        <f>SUM(L89:L92)</f>
        <v>0</v>
      </c>
      <c r="M93" s="658">
        <f>SUM(M89:M92)</f>
        <v>0</v>
      </c>
    </row>
    <row r="96" spans="1:38" x14ac:dyDescent="0.2">
      <c r="O96" s="640"/>
      <c r="P96" s="640"/>
    </row>
  </sheetData>
  <sheetProtection algorithmName="SHA-512" hashValue="7R4jvOdhRGuMvIAsuZpstzbXRFvRwdyBB2/8pQYBDymGXTsFLm6RAnvrHNGVFgK+LIc2xs5q+5aF6V3lO+H6Lg==" saltValue="BdaswkqozWffrtO5MMDRmA==" spinCount="100000" sheet="1" objects="1" scenarios="1"/>
  <dataConsolidate/>
  <mergeCells count="10">
    <mergeCell ref="A19:B19"/>
    <mergeCell ref="A1:A17"/>
    <mergeCell ref="F1:H17"/>
    <mergeCell ref="L87:L88"/>
    <mergeCell ref="F72:H80"/>
    <mergeCell ref="M87:M88"/>
    <mergeCell ref="G87:H87"/>
    <mergeCell ref="F87:F88"/>
    <mergeCell ref="K87:K88"/>
    <mergeCell ref="I87:J87"/>
  </mergeCells>
  <conditionalFormatting sqref="A83:AL85">
    <cfRule type="expression" dxfId="1" priority="1" stopIfTrue="1">
      <formula>MOD(ROW(),2)=1</formula>
    </cfRule>
  </conditionalFormatting>
  <pageMargins left="0.25" right="0.25" top="0.25" bottom="0.5" header="0" footer="0.25"/>
  <pageSetup scale="59" orientation="portrait" r:id="rId1"/>
  <headerFooter alignWithMargins="0">
    <oddFooter>&amp;L&amp;D&amp;R&amp;F,&amp;A, Page &amp;P of &amp;N</oddFooter>
  </headerFooter>
  <ignoredErrors>
    <ignoredError sqref="C40:E40 C44:E44 C50:E50 E59 C35:E35 C28 D28:H28 C26:H26 C54:E54 E58 E60 K93 C78:D78"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A1:E36"/>
  <sheetViews>
    <sheetView showGridLines="0" showRowColHeaders="0" tabSelected="1" zoomScaleNormal="100" workbookViewId="0">
      <selection sqref="A1:E1"/>
    </sheetView>
  </sheetViews>
  <sheetFormatPr defaultColWidth="9.1640625" defaultRowHeight="15.75" x14ac:dyDescent="0.25"/>
  <cols>
    <col min="1" max="1" width="1.6640625" style="53" customWidth="1"/>
    <col min="2" max="2" width="66.5" style="53" customWidth="1"/>
    <col min="3" max="3" width="23.5" style="53" customWidth="1"/>
    <col min="4" max="4" width="40.83203125" style="53" customWidth="1"/>
    <col min="5" max="5" width="1.6640625" style="53" customWidth="1"/>
    <col min="6" max="16384" width="9.1640625" style="53"/>
  </cols>
  <sheetData>
    <row r="1" spans="1:5" x14ac:dyDescent="0.25">
      <c r="A1" s="815"/>
      <c r="B1" s="815"/>
      <c r="C1" s="815"/>
      <c r="D1" s="815"/>
      <c r="E1" s="815"/>
    </row>
    <row r="2" spans="1:5" ht="29.45" customHeight="1" x14ac:dyDescent="0.35">
      <c r="B2" s="816" t="s">
        <v>75</v>
      </c>
      <c r="C2" s="816"/>
      <c r="D2" s="816"/>
    </row>
    <row r="3" spans="1:5" ht="10.15" customHeight="1" x14ac:dyDescent="0.35">
      <c r="B3" s="816"/>
      <c r="C3" s="816"/>
      <c r="D3" s="816"/>
    </row>
    <row r="4" spans="1:5" ht="193.5" customHeight="1" x14ac:dyDescent="0.25">
      <c r="B4" s="813" t="s">
        <v>804</v>
      </c>
      <c r="C4" s="813"/>
      <c r="D4" s="813"/>
    </row>
    <row r="5" spans="1:5" ht="9" customHeight="1" x14ac:dyDescent="0.25">
      <c r="B5" s="624"/>
      <c r="C5" s="624"/>
      <c r="D5" s="624"/>
    </row>
    <row r="6" spans="1:5" ht="30" customHeight="1" x14ac:dyDescent="0.25">
      <c r="B6" s="811" t="s">
        <v>710</v>
      </c>
      <c r="C6" s="811"/>
      <c r="D6" s="811"/>
    </row>
    <row r="7" spans="1:5" ht="9" customHeight="1" x14ac:dyDescent="0.25">
      <c r="B7" s="624"/>
      <c r="C7" s="624"/>
      <c r="D7" s="624"/>
    </row>
    <row r="8" spans="1:5" ht="114" customHeight="1" x14ac:dyDescent="0.25">
      <c r="B8" s="812" t="s">
        <v>704</v>
      </c>
      <c r="C8" s="812"/>
      <c r="D8" s="812"/>
    </row>
    <row r="9" spans="1:5" ht="9" customHeight="1" x14ac:dyDescent="0.25">
      <c r="B9" s="54"/>
      <c r="C9" s="54"/>
      <c r="D9" s="54"/>
    </row>
    <row r="10" spans="1:5" ht="50.25" customHeight="1" x14ac:dyDescent="0.25">
      <c r="B10" s="811" t="s">
        <v>496</v>
      </c>
      <c r="C10" s="811"/>
      <c r="D10" s="811"/>
    </row>
    <row r="11" spans="1:5" ht="9" customHeight="1" x14ac:dyDescent="0.25">
      <c r="B11" s="624"/>
      <c r="C11" s="624"/>
      <c r="D11" s="624"/>
    </row>
    <row r="12" spans="1:5" ht="84.75" customHeight="1" x14ac:dyDescent="0.25">
      <c r="B12" s="811" t="s">
        <v>497</v>
      </c>
      <c r="C12" s="811"/>
      <c r="D12" s="811"/>
    </row>
    <row r="13" spans="1:5" ht="9" customHeight="1" x14ac:dyDescent="0.25">
      <c r="B13" s="624"/>
      <c r="C13" s="624"/>
      <c r="D13" s="624"/>
    </row>
    <row r="14" spans="1:5" ht="66" customHeight="1" x14ac:dyDescent="0.25">
      <c r="B14" s="811" t="s">
        <v>692</v>
      </c>
      <c r="C14" s="811"/>
      <c r="D14" s="811"/>
    </row>
    <row r="15" spans="1:5" ht="9" customHeight="1" x14ac:dyDescent="0.25">
      <c r="B15" s="624"/>
      <c r="C15" s="624"/>
      <c r="D15" s="624"/>
    </row>
    <row r="16" spans="1:5" ht="66.75" customHeight="1" x14ac:dyDescent="0.25">
      <c r="B16" s="811" t="s">
        <v>498</v>
      </c>
      <c r="C16" s="811"/>
      <c r="D16" s="811"/>
    </row>
    <row r="17" spans="2:4" ht="9" customHeight="1" x14ac:dyDescent="0.25">
      <c r="B17" s="624"/>
      <c r="C17" s="624"/>
      <c r="D17" s="624"/>
    </row>
    <row r="18" spans="2:4" ht="50.65" customHeight="1" x14ac:dyDescent="0.25">
      <c r="B18" s="811" t="s">
        <v>499</v>
      </c>
      <c r="C18" s="811"/>
      <c r="D18" s="811"/>
    </row>
    <row r="19" spans="2:4" ht="9" customHeight="1" x14ac:dyDescent="0.25">
      <c r="B19" s="624"/>
      <c r="C19" s="624"/>
      <c r="D19" s="624"/>
    </row>
    <row r="20" spans="2:4" ht="31.15" customHeight="1" x14ac:dyDescent="0.25">
      <c r="B20" s="821" t="s">
        <v>631</v>
      </c>
      <c r="C20" s="821"/>
      <c r="D20" s="821"/>
    </row>
    <row r="21" spans="2:4" ht="9" customHeight="1" x14ac:dyDescent="0.25">
      <c r="B21" s="623"/>
      <c r="C21" s="623"/>
      <c r="D21" s="623"/>
    </row>
    <row r="22" spans="2:4" ht="51.75" customHeight="1" x14ac:dyDescent="0.25">
      <c r="B22" s="821" t="s">
        <v>803</v>
      </c>
      <c r="C22" s="821"/>
      <c r="D22" s="821"/>
    </row>
    <row r="23" spans="2:4" ht="9" customHeight="1" x14ac:dyDescent="0.25">
      <c r="B23" s="623"/>
      <c r="C23" s="623"/>
      <c r="D23" s="623"/>
    </row>
    <row r="24" spans="2:4" ht="48" customHeight="1" x14ac:dyDescent="0.25">
      <c r="B24" s="821" t="s">
        <v>455</v>
      </c>
      <c r="C24" s="821"/>
      <c r="D24" s="821"/>
    </row>
    <row r="25" spans="2:4" ht="9" customHeight="1" x14ac:dyDescent="0.25">
      <c r="B25" s="623"/>
      <c r="C25" s="623"/>
      <c r="D25" s="623"/>
    </row>
    <row r="26" spans="2:4" ht="54" customHeight="1" thickBot="1" x14ac:dyDescent="0.3">
      <c r="B26" s="822" t="s">
        <v>456</v>
      </c>
      <c r="C26" s="822"/>
      <c r="D26" s="822"/>
    </row>
    <row r="27" spans="2:4" ht="9.75" customHeight="1" thickTop="1" x14ac:dyDescent="0.25">
      <c r="B27" s="623"/>
      <c r="C27" s="623"/>
      <c r="D27" s="623"/>
    </row>
    <row r="28" spans="2:4" ht="21" x14ac:dyDescent="0.25">
      <c r="B28" s="817" t="s">
        <v>74</v>
      </c>
      <c r="C28" s="818"/>
      <c r="D28" s="819"/>
    </row>
    <row r="29" spans="2:4" ht="51.75" customHeight="1" x14ac:dyDescent="0.25">
      <c r="B29" s="622" t="s">
        <v>343</v>
      </c>
      <c r="C29" s="820" t="s">
        <v>76</v>
      </c>
      <c r="D29" s="820"/>
    </row>
    <row r="30" spans="2:4" ht="10.15" customHeight="1" thickBot="1" x14ac:dyDescent="0.3">
      <c r="B30" s="814"/>
      <c r="C30" s="814"/>
      <c r="D30" s="814"/>
    </row>
    <row r="31" spans="2:4" ht="16.5" thickTop="1" x14ac:dyDescent="0.25">
      <c r="B31" s="55" t="s">
        <v>73</v>
      </c>
      <c r="C31" s="55" t="s">
        <v>22</v>
      </c>
      <c r="D31" s="56" t="s">
        <v>23</v>
      </c>
    </row>
    <row r="32" spans="2:4" ht="17.100000000000001" customHeight="1" x14ac:dyDescent="0.25">
      <c r="B32" s="57" t="s">
        <v>341</v>
      </c>
      <c r="C32" s="621" t="s">
        <v>801</v>
      </c>
      <c r="D32" s="38" t="s">
        <v>342</v>
      </c>
    </row>
    <row r="33" spans="2:4" ht="17.100000000000001" customHeight="1" x14ac:dyDescent="0.25">
      <c r="B33" s="53" t="s">
        <v>707</v>
      </c>
      <c r="C33" s="621" t="s">
        <v>800</v>
      </c>
      <c r="D33" s="38" t="s">
        <v>392</v>
      </c>
    </row>
    <row r="34" spans="2:4" ht="17.100000000000001" customHeight="1" x14ac:dyDescent="0.25">
      <c r="B34" s="57" t="s">
        <v>705</v>
      </c>
      <c r="C34" s="621" t="s">
        <v>805</v>
      </c>
      <c r="D34" s="38" t="s">
        <v>708</v>
      </c>
    </row>
    <row r="35" spans="2:4" ht="17.100000000000001" customHeight="1" x14ac:dyDescent="0.25">
      <c r="B35" s="57" t="s">
        <v>706</v>
      </c>
      <c r="C35" s="621" t="s">
        <v>694</v>
      </c>
      <c r="D35" s="38" t="s">
        <v>693</v>
      </c>
    </row>
    <row r="36" spans="2:4" ht="17.100000000000001" customHeight="1" x14ac:dyDescent="0.25">
      <c r="B36" s="57" t="s">
        <v>709</v>
      </c>
      <c r="C36" s="621" t="s">
        <v>743</v>
      </c>
      <c r="D36" s="38" t="s">
        <v>33</v>
      </c>
    </row>
  </sheetData>
  <sheetProtection algorithmName="SHA-512" hashValue="vtj7bE/RxEKr3e8k0odLFPPz6O5s9BQBb2PdGTcfavK7tcKE6+DmhexlNYT6SS6nGKdfdt+H2i/P4fAVfoYCVw==" saltValue="4UwKtSPk8MDrgHAHp7KWuQ==" spinCount="100000" sheet="1" objects="1" scenarios="1"/>
  <mergeCells count="18">
    <mergeCell ref="B30:D30"/>
    <mergeCell ref="A1:E1"/>
    <mergeCell ref="B2:D2"/>
    <mergeCell ref="B3:D3"/>
    <mergeCell ref="B28:D28"/>
    <mergeCell ref="C29:D29"/>
    <mergeCell ref="B20:D20"/>
    <mergeCell ref="B22:D22"/>
    <mergeCell ref="B24:D24"/>
    <mergeCell ref="B26:D26"/>
    <mergeCell ref="B10:D10"/>
    <mergeCell ref="B12:D12"/>
    <mergeCell ref="B18:D18"/>
    <mergeCell ref="B6:D6"/>
    <mergeCell ref="B8:D8"/>
    <mergeCell ref="B4:D4"/>
    <mergeCell ref="B14:D14"/>
    <mergeCell ref="B16:D16"/>
  </mergeCells>
  <hyperlinks>
    <hyperlink ref="D32" r:id="rId1" xr:uid="{00000000-0004-0000-0600-000000000000}"/>
    <hyperlink ref="D36" r:id="rId2" xr:uid="{00000000-0004-0000-0600-000001000000}"/>
    <hyperlink ref="D33" r:id="rId3" xr:uid="{00000000-0004-0000-0600-000002000000}"/>
    <hyperlink ref="D34" r:id="rId4" xr:uid="{00000000-0004-0000-0600-000003000000}"/>
  </hyperlinks>
  <printOptions horizontalCentered="1"/>
  <pageMargins left="0.5" right="0.5" top="0.75" bottom="0.75" header="0.3" footer="0.3"/>
  <pageSetup scale="75" orientation="portrait" r:id="rId5"/>
  <headerFooter alignWithMargins="0">
    <oddFooter>&amp;L&amp;D&amp;R&amp;F, &amp;A, Page &amp;P of &amp;N</oddFooter>
  </headerFooter>
  <rowBreaks count="1" manualBreakCount="1">
    <brk id="26" max="4" man="1"/>
  </row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F35"/>
  <sheetViews>
    <sheetView showGridLines="0" showRowColHeaders="0" zoomScale="110" zoomScaleNormal="110" workbookViewId="0">
      <selection activeCell="B6" sqref="B6:C6"/>
    </sheetView>
  </sheetViews>
  <sheetFormatPr defaultColWidth="9.1640625" defaultRowHeight="12.75" x14ac:dyDescent="0.2"/>
  <cols>
    <col min="1" max="1" width="1.33203125" style="4" customWidth="1"/>
    <col min="2" max="2" width="40.6640625" style="4" customWidth="1"/>
    <col min="3" max="3" width="30.6640625" style="4" customWidth="1"/>
    <col min="4" max="4" width="40.83203125" style="4" customWidth="1"/>
    <col min="5" max="5" width="2" style="4" customWidth="1"/>
    <col min="6" max="6" width="1.33203125" style="4" customWidth="1"/>
    <col min="7" max="16384" width="9.1640625" style="4"/>
  </cols>
  <sheetData>
    <row r="1" spans="1:6" ht="18" customHeight="1" x14ac:dyDescent="0.2">
      <c r="B1" s="831" t="s">
        <v>0</v>
      </c>
      <c r="C1" s="831"/>
      <c r="D1" s="831"/>
      <c r="E1" s="831"/>
      <c r="F1" s="99"/>
    </row>
    <row r="2" spans="1:6" ht="5.45" customHeight="1" x14ac:dyDescent="0.2">
      <c r="A2" s="58"/>
      <c r="B2" s="59"/>
      <c r="C2" s="59"/>
      <c r="D2" s="59"/>
      <c r="E2" s="59"/>
      <c r="F2" s="60"/>
    </row>
    <row r="3" spans="1:6" ht="96" customHeight="1" x14ac:dyDescent="0.2">
      <c r="A3" s="61"/>
      <c r="B3" s="823"/>
      <c r="C3" s="824"/>
      <c r="D3" s="824"/>
      <c r="E3" s="825"/>
      <c r="F3" s="62"/>
    </row>
    <row r="4" spans="1:6" ht="25.5" customHeight="1" x14ac:dyDescent="0.2">
      <c r="A4" s="63"/>
      <c r="B4" s="64" t="s">
        <v>1</v>
      </c>
      <c r="C4" s="9"/>
      <c r="D4" s="9"/>
      <c r="E4" s="7"/>
      <c r="F4" s="62"/>
    </row>
    <row r="5" spans="1:6" ht="12.75" customHeight="1" x14ac:dyDescent="0.2">
      <c r="A5" s="61"/>
      <c r="B5" s="829" t="s">
        <v>24</v>
      </c>
      <c r="C5" s="830"/>
      <c r="D5" s="129" t="s">
        <v>213</v>
      </c>
      <c r="E5" s="130"/>
      <c r="F5" s="62"/>
    </row>
    <row r="6" spans="1:6" ht="23.1" customHeight="1" x14ac:dyDescent="0.2">
      <c r="A6" s="61"/>
      <c r="B6" s="1049"/>
      <c r="C6" s="1050"/>
      <c r="D6" s="832" t="str">
        <f>IF(_M000001="","",VLOOKUP(_M000001,Lists!$A$3:$B$156,2,FALSE))</f>
        <v/>
      </c>
      <c r="E6" s="833"/>
      <c r="F6" s="62"/>
    </row>
    <row r="7" spans="1:6" ht="12.75" customHeight="1" x14ac:dyDescent="0.2">
      <c r="A7" s="61"/>
      <c r="B7" s="66" t="s">
        <v>2</v>
      </c>
      <c r="C7" s="67" t="s">
        <v>480</v>
      </c>
      <c r="D7" s="68" t="s">
        <v>3</v>
      </c>
      <c r="E7" s="69"/>
      <c r="F7" s="62"/>
    </row>
    <row r="8" spans="1:6" ht="23.1" customHeight="1" x14ac:dyDescent="0.2">
      <c r="A8" s="61"/>
      <c r="B8" s="1051"/>
      <c r="C8" s="1052"/>
      <c r="D8" s="1049"/>
      <c r="E8" s="1050"/>
      <c r="F8" s="62"/>
    </row>
    <row r="9" spans="1:6" ht="12.75" customHeight="1" x14ac:dyDescent="0.2">
      <c r="A9" s="61"/>
      <c r="B9" s="67" t="s">
        <v>493</v>
      </c>
      <c r="C9" s="67" t="s">
        <v>494</v>
      </c>
      <c r="D9" s="68" t="s">
        <v>488</v>
      </c>
      <c r="E9" s="69"/>
      <c r="F9" s="62"/>
    </row>
    <row r="10" spans="1:6" ht="23.1" customHeight="1" x14ac:dyDescent="0.2">
      <c r="A10" s="61"/>
      <c r="B10" s="1052"/>
      <c r="C10" s="1053"/>
      <c r="D10" s="1049"/>
      <c r="E10" s="1050"/>
      <c r="F10" s="62"/>
    </row>
    <row r="11" spans="1:6" ht="12.75" customHeight="1" x14ac:dyDescent="0.2">
      <c r="A11" s="61"/>
      <c r="B11" s="70" t="s">
        <v>72</v>
      </c>
      <c r="C11" s="71"/>
      <c r="D11" s="71"/>
      <c r="E11" s="72"/>
      <c r="F11" s="62"/>
    </row>
    <row r="12" spans="1:6" ht="23.1" customHeight="1" x14ac:dyDescent="0.2">
      <c r="A12" s="61"/>
      <c r="B12" s="1049"/>
      <c r="C12" s="1054"/>
      <c r="D12" s="1054"/>
      <c r="E12" s="1050"/>
      <c r="F12" s="62"/>
    </row>
    <row r="13" spans="1:6" x14ac:dyDescent="0.2">
      <c r="A13" s="61"/>
      <c r="B13" s="66" t="s">
        <v>25</v>
      </c>
      <c r="C13" s="66" t="s">
        <v>490</v>
      </c>
      <c r="D13" s="68" t="s">
        <v>477</v>
      </c>
      <c r="E13" s="65"/>
      <c r="F13" s="62"/>
    </row>
    <row r="14" spans="1:6" ht="23.1" customHeight="1" x14ac:dyDescent="0.2">
      <c r="A14" s="61"/>
      <c r="B14" s="1051"/>
      <c r="C14" s="1052"/>
      <c r="D14" s="1049"/>
      <c r="E14" s="1050"/>
      <c r="F14" s="62"/>
    </row>
    <row r="15" spans="1:6" ht="12.75" customHeight="1" x14ac:dyDescent="0.2">
      <c r="A15" s="61"/>
      <c r="B15" s="66" t="s">
        <v>26</v>
      </c>
      <c r="C15" s="73" t="s">
        <v>27</v>
      </c>
      <c r="D15" s="71"/>
      <c r="E15" s="65"/>
      <c r="F15" s="62"/>
    </row>
    <row r="16" spans="1:6" ht="23.1" customHeight="1" x14ac:dyDescent="0.2">
      <c r="A16" s="61"/>
      <c r="B16" s="1051"/>
      <c r="C16" s="1055"/>
      <c r="D16" s="1056"/>
      <c r="E16" s="1057"/>
      <c r="F16" s="62"/>
    </row>
    <row r="17" spans="1:6" ht="12.75" customHeight="1" x14ac:dyDescent="0.2">
      <c r="A17" s="61"/>
      <c r="B17" s="67" t="s">
        <v>28</v>
      </c>
      <c r="C17" s="72" t="s">
        <v>489</v>
      </c>
      <c r="D17" s="71" t="s">
        <v>495</v>
      </c>
      <c r="E17" s="65"/>
      <c r="F17" s="62"/>
    </row>
    <row r="18" spans="1:6" ht="23.1" customHeight="1" x14ac:dyDescent="0.2">
      <c r="A18" s="61"/>
      <c r="B18" s="1051"/>
      <c r="C18" s="1058"/>
      <c r="D18" s="1059"/>
      <c r="E18" s="1060"/>
      <c r="F18" s="62"/>
    </row>
    <row r="19" spans="1:6" ht="12.75" customHeight="1" x14ac:dyDescent="0.2">
      <c r="A19" s="61"/>
      <c r="B19" s="74" t="s">
        <v>29</v>
      </c>
      <c r="C19" s="75"/>
      <c r="D19" s="71" t="s">
        <v>478</v>
      </c>
      <c r="E19" s="65"/>
      <c r="F19" s="62"/>
    </row>
    <row r="20" spans="1:6" ht="23.1" customHeight="1" x14ac:dyDescent="0.2">
      <c r="A20" s="61"/>
      <c r="B20" s="554">
        <v>45658</v>
      </c>
      <c r="C20" s="555">
        <v>46022</v>
      </c>
      <c r="D20" s="1061"/>
      <c r="E20" s="1062"/>
      <c r="F20" s="62"/>
    </row>
    <row r="21" spans="1:6" ht="9.75" customHeight="1" thickBot="1" x14ac:dyDescent="0.25">
      <c r="A21" s="61"/>
      <c r="B21" s="76" t="s">
        <v>4</v>
      </c>
      <c r="C21" s="77" t="s">
        <v>5</v>
      </c>
      <c r="D21" s="76"/>
      <c r="E21" s="77"/>
      <c r="F21" s="62"/>
    </row>
    <row r="22" spans="1:6" ht="22.9" customHeight="1" x14ac:dyDescent="0.2">
      <c r="A22" s="61"/>
      <c r="B22" s="78" t="s">
        <v>6</v>
      </c>
      <c r="E22" s="6"/>
      <c r="F22" s="62"/>
    </row>
    <row r="23" spans="1:6" ht="25.5" customHeight="1" x14ac:dyDescent="0.2">
      <c r="A23" s="61"/>
      <c r="B23" s="826" t="s">
        <v>21</v>
      </c>
      <c r="C23" s="827"/>
      <c r="D23" s="827"/>
      <c r="E23" s="6"/>
      <c r="F23" s="62"/>
    </row>
    <row r="24" spans="1:6" ht="21.75" customHeight="1" x14ac:dyDescent="0.2">
      <c r="A24" s="61"/>
      <c r="B24" s="5"/>
      <c r="C24" s="388" t="s">
        <v>7</v>
      </c>
      <c r="E24" s="6"/>
      <c r="F24" s="62"/>
    </row>
    <row r="25" spans="1:6" ht="30.75" customHeight="1" x14ac:dyDescent="0.2">
      <c r="A25" s="61"/>
      <c r="B25" s="826" t="s">
        <v>388</v>
      </c>
      <c r="C25" s="827"/>
      <c r="D25" s="827"/>
      <c r="E25" s="6"/>
      <c r="F25" s="62"/>
    </row>
    <row r="26" spans="1:6" ht="15" customHeight="1" x14ac:dyDescent="0.2">
      <c r="A26" s="61"/>
      <c r="B26" s="79" t="s">
        <v>17</v>
      </c>
      <c r="C26" s="834">
        <f>_M000001</f>
        <v>0</v>
      </c>
      <c r="D26" s="834"/>
      <c r="E26" s="6"/>
      <c r="F26" s="62"/>
    </row>
    <row r="27" spans="1:6" x14ac:dyDescent="0.2">
      <c r="A27" s="61"/>
      <c r="B27" s="5"/>
      <c r="C27" s="828" t="s">
        <v>8</v>
      </c>
      <c r="D27" s="828"/>
      <c r="E27" s="6"/>
      <c r="F27" s="62"/>
    </row>
    <row r="28" spans="1:6" ht="30.75" customHeight="1" x14ac:dyDescent="0.2">
      <c r="A28" s="61"/>
      <c r="B28" s="826" t="s">
        <v>387</v>
      </c>
      <c r="C28" s="827"/>
      <c r="D28" s="827"/>
      <c r="E28" s="6"/>
      <c r="F28" s="62"/>
    </row>
    <row r="29" spans="1:6" ht="29.25" customHeight="1" x14ac:dyDescent="0.4">
      <c r="A29" s="61"/>
      <c r="B29" s="81"/>
      <c r="C29" s="1065"/>
      <c r="D29" s="1065"/>
      <c r="E29" s="6"/>
      <c r="F29" s="62"/>
    </row>
    <row r="30" spans="1:6" x14ac:dyDescent="0.2">
      <c r="A30" s="61"/>
      <c r="B30" s="5"/>
      <c r="C30" s="82" t="s">
        <v>386</v>
      </c>
      <c r="E30" s="6"/>
      <c r="F30" s="62"/>
    </row>
    <row r="31" spans="1:6" ht="30" customHeight="1" x14ac:dyDescent="0.2">
      <c r="A31" s="61"/>
      <c r="B31" s="5"/>
      <c r="C31" s="1063"/>
      <c r="D31" s="1064"/>
      <c r="E31" s="6"/>
      <c r="F31" s="62"/>
    </row>
    <row r="32" spans="1:6" ht="12" customHeight="1" x14ac:dyDescent="0.2">
      <c r="A32" s="61"/>
      <c r="B32" s="5"/>
      <c r="C32" s="80" t="s">
        <v>9</v>
      </c>
      <c r="D32" s="80" t="s">
        <v>10</v>
      </c>
      <c r="E32" s="6"/>
      <c r="F32" s="62"/>
    </row>
    <row r="33" spans="1:6" ht="6" customHeight="1" x14ac:dyDescent="0.2">
      <c r="A33" s="61"/>
      <c r="B33" s="8"/>
      <c r="C33" s="9"/>
      <c r="D33" s="9"/>
      <c r="E33" s="7"/>
      <c r="F33" s="62"/>
    </row>
    <row r="34" spans="1:6" ht="9" customHeight="1" x14ac:dyDescent="0.2">
      <c r="A34" s="83"/>
      <c r="B34" s="84"/>
      <c r="C34" s="84"/>
      <c r="D34" s="84"/>
      <c r="E34" s="84"/>
      <c r="F34" s="85"/>
    </row>
    <row r="35" spans="1:6" ht="11.25" customHeight="1" x14ac:dyDescent="0.2">
      <c r="B35" s="97" t="s">
        <v>713</v>
      </c>
    </row>
  </sheetData>
  <sheetProtection algorithmName="SHA-512" hashValue="sH9+FjtfUwGxRHZi5lHI3NOLj2Zv2xNvdG8EVCcdeegkn/J6nZzWSp/b4go3w9JWGPoEmiwzm1+Jj6E0K41M4g==" saltValue="kZ+7zq0IFMI6U2/L9fMsGA==" spinCount="100000" sheet="1" objects="1" scenarios="1"/>
  <mergeCells count="18">
    <mergeCell ref="B1:E1"/>
    <mergeCell ref="D6:E6"/>
    <mergeCell ref="D18:E18"/>
    <mergeCell ref="C26:D26"/>
    <mergeCell ref="B23:D23"/>
    <mergeCell ref="C29:D29"/>
    <mergeCell ref="B3:E3"/>
    <mergeCell ref="B28:D28"/>
    <mergeCell ref="B6:C6"/>
    <mergeCell ref="B25:D25"/>
    <mergeCell ref="D8:E8"/>
    <mergeCell ref="D10:E10"/>
    <mergeCell ref="B12:E12"/>
    <mergeCell ref="D14:E14"/>
    <mergeCell ref="C16:E16"/>
    <mergeCell ref="D20:E20"/>
    <mergeCell ref="C27:D27"/>
    <mergeCell ref="B5:C5"/>
  </mergeCells>
  <phoneticPr fontId="0" type="noConversion"/>
  <printOptions horizontalCentered="1" gridLinesSet="0"/>
  <pageMargins left="0.25" right="0.25" top="0.5" bottom="0.5" header="0.17" footer="0.25"/>
  <pageSetup orientation="portrait" r:id="rId1"/>
  <headerFooter alignWithMargins="0">
    <oddFooter>&amp;L&amp;D&amp;R&amp;F, &amp;A, 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Lists!$A$2:$A$154</xm:f>
          </x14:formula1>
          <xm:sqref>B6:C6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B90"/>
  <sheetViews>
    <sheetView showGridLines="0" showRowColHeaders="0" workbookViewId="0">
      <selection activeCell="B10" sqref="B10"/>
    </sheetView>
  </sheetViews>
  <sheetFormatPr defaultColWidth="9.1640625" defaultRowHeight="12.75" x14ac:dyDescent="0.2"/>
  <cols>
    <col min="1" max="1" width="5.5" style="198" customWidth="1"/>
    <col min="2" max="2" width="22.6640625" style="198" bestFit="1" customWidth="1"/>
    <col min="3" max="3" width="75.1640625" style="198" bestFit="1" customWidth="1"/>
    <col min="4" max="4" width="14.83203125" style="198" customWidth="1"/>
    <col min="5" max="5" width="21.83203125" style="256" customWidth="1"/>
    <col min="6" max="6" width="21.83203125" style="255" customWidth="1"/>
    <col min="7" max="7" width="21.83203125" style="187" customWidth="1"/>
    <col min="8" max="9" width="21.83203125" style="255" customWidth="1"/>
    <col min="10" max="10" width="21.83203125" style="187" customWidth="1"/>
    <col min="11" max="18" width="21.83203125" style="255" customWidth="1"/>
    <col min="19" max="19" width="23.83203125" style="198" customWidth="1"/>
    <col min="20" max="21" width="21.83203125" style="198" customWidth="1"/>
    <col min="22" max="22" width="17" style="390" customWidth="1"/>
    <col min="23" max="23" width="13.6640625" customWidth="1"/>
    <col min="27" max="27" width="9.1640625" style="198"/>
    <col min="28" max="28" width="12.1640625" style="198" bestFit="1" customWidth="1"/>
    <col min="29" max="16384" width="9.1640625" style="198"/>
  </cols>
  <sheetData>
    <row r="1" spans="1:22" s="197" customFormat="1" ht="18.75" thickBot="1" x14ac:dyDescent="0.25">
      <c r="A1" s="196"/>
      <c r="B1" s="838" t="s">
        <v>261</v>
      </c>
      <c r="C1" s="838"/>
      <c r="D1" s="838"/>
      <c r="E1" s="838"/>
      <c r="F1" s="838"/>
      <c r="G1" s="838"/>
      <c r="H1" s="838"/>
      <c r="I1" s="838"/>
      <c r="J1" s="838"/>
      <c r="K1" s="838"/>
      <c r="L1" s="838"/>
      <c r="M1" s="838"/>
      <c r="N1" s="838"/>
      <c r="O1" s="838"/>
      <c r="P1" s="838"/>
      <c r="Q1" s="838"/>
      <c r="R1" s="838"/>
      <c r="S1" s="838"/>
      <c r="T1" s="838"/>
      <c r="U1" s="838"/>
      <c r="V1" s="389"/>
    </row>
    <row r="2" spans="1:22" ht="13.5" thickTop="1" x14ac:dyDescent="0.2">
      <c r="B2" s="199"/>
      <c r="C2" s="199"/>
      <c r="E2" s="200"/>
      <c r="F2" s="200"/>
      <c r="G2" s="200"/>
      <c r="H2" s="200"/>
      <c r="I2" s="200"/>
      <c r="J2" s="200"/>
      <c r="K2" s="200"/>
      <c r="L2" s="200"/>
      <c r="M2" s="200"/>
      <c r="N2" s="200"/>
      <c r="O2" s="200"/>
      <c r="P2" s="200"/>
      <c r="Q2" s="200"/>
      <c r="R2" s="200"/>
      <c r="S2" s="200"/>
      <c r="T2" s="200"/>
      <c r="U2" s="200"/>
    </row>
    <row r="3" spans="1:22" ht="15" x14ac:dyDescent="0.2">
      <c r="B3" s="199"/>
      <c r="C3" s="199"/>
      <c r="D3" s="839" t="s">
        <v>250</v>
      </c>
      <c r="E3" s="839"/>
      <c r="F3" s="839"/>
      <c r="G3" s="839"/>
      <c r="H3" s="839"/>
      <c r="I3" s="839"/>
      <c r="J3" s="839"/>
      <c r="K3" s="839"/>
      <c r="L3" s="839"/>
      <c r="M3" s="839"/>
      <c r="N3" s="839"/>
      <c r="O3" s="839"/>
      <c r="P3" s="839"/>
      <c r="Q3" s="839"/>
      <c r="R3" s="839"/>
      <c r="S3" s="839"/>
      <c r="T3" s="840">
        <f>_M000001</f>
        <v>0</v>
      </c>
      <c r="U3" s="840"/>
    </row>
    <row r="4" spans="1:22" x14ac:dyDescent="0.2">
      <c r="B4" s="199"/>
      <c r="C4" s="199"/>
      <c r="D4" s="839"/>
      <c r="E4" s="839"/>
      <c r="F4" s="839"/>
      <c r="G4" s="839"/>
      <c r="H4" s="839"/>
      <c r="I4" s="839"/>
      <c r="J4" s="839"/>
      <c r="K4" s="839"/>
      <c r="L4" s="839"/>
      <c r="M4" s="839"/>
      <c r="N4" s="839"/>
      <c r="O4" s="839"/>
      <c r="P4" s="839"/>
      <c r="Q4" s="839"/>
      <c r="R4" s="839"/>
      <c r="S4" s="839"/>
      <c r="T4" s="201" t="s">
        <v>11</v>
      </c>
      <c r="U4" s="202"/>
    </row>
    <row r="5" spans="1:22" x14ac:dyDescent="0.2">
      <c r="C5" s="203"/>
      <c r="D5" s="839"/>
      <c r="E5" s="839"/>
      <c r="F5" s="839"/>
      <c r="G5" s="839"/>
      <c r="H5" s="839"/>
      <c r="I5" s="839"/>
      <c r="J5" s="839"/>
      <c r="K5" s="839"/>
      <c r="L5" s="839"/>
      <c r="M5" s="839"/>
      <c r="N5" s="839"/>
      <c r="O5" s="839"/>
      <c r="P5" s="839"/>
      <c r="Q5" s="839"/>
      <c r="R5" s="839"/>
      <c r="S5" s="839"/>
      <c r="T5" s="202"/>
      <c r="U5" s="202"/>
    </row>
    <row r="6" spans="1:22" x14ac:dyDescent="0.2">
      <c r="C6" s="203"/>
      <c r="D6" s="839"/>
      <c r="E6" s="839"/>
      <c r="F6" s="839"/>
      <c r="G6" s="839"/>
      <c r="H6" s="839"/>
      <c r="I6" s="839"/>
      <c r="J6" s="839"/>
      <c r="K6" s="839"/>
      <c r="L6" s="839"/>
      <c r="M6" s="839"/>
      <c r="N6" s="839"/>
      <c r="O6" s="839"/>
      <c r="P6" s="839"/>
      <c r="Q6" s="839"/>
      <c r="R6" s="839"/>
      <c r="S6" s="839"/>
      <c r="T6" s="202"/>
      <c r="U6" s="202"/>
    </row>
    <row r="7" spans="1:22" x14ac:dyDescent="0.2">
      <c r="C7" s="204"/>
      <c r="D7" s="839"/>
      <c r="E7" s="839"/>
      <c r="F7" s="839"/>
      <c r="G7" s="839"/>
      <c r="H7" s="839"/>
      <c r="I7" s="839"/>
      <c r="J7" s="839"/>
      <c r="K7" s="839"/>
      <c r="L7" s="839"/>
      <c r="M7" s="839"/>
      <c r="N7" s="839"/>
      <c r="O7" s="839"/>
      <c r="P7" s="839"/>
      <c r="Q7" s="839"/>
      <c r="R7" s="839"/>
      <c r="S7" s="839"/>
      <c r="T7" s="202"/>
      <c r="U7" s="202"/>
    </row>
    <row r="8" spans="1:22" x14ac:dyDescent="0.2">
      <c r="C8" s="203"/>
      <c r="D8" s="839"/>
      <c r="E8" s="839"/>
      <c r="F8" s="839"/>
      <c r="G8" s="839"/>
      <c r="H8" s="839"/>
      <c r="I8" s="839"/>
      <c r="J8" s="839"/>
      <c r="K8" s="839"/>
      <c r="L8" s="839"/>
      <c r="M8" s="839"/>
      <c r="N8" s="839"/>
      <c r="O8" s="839"/>
      <c r="P8" s="839"/>
      <c r="Q8" s="839"/>
      <c r="R8" s="839"/>
      <c r="S8" s="839"/>
      <c r="T8" s="202"/>
      <c r="U8" s="202"/>
    </row>
    <row r="9" spans="1:22" ht="13.5" thickBot="1" x14ac:dyDescent="0.25">
      <c r="C9" s="203"/>
      <c r="D9" s="205"/>
      <c r="E9" s="205"/>
      <c r="F9" s="205"/>
      <c r="G9" s="205"/>
      <c r="H9" s="205"/>
      <c r="I9" s="205"/>
      <c r="J9" s="205"/>
      <c r="K9" s="205"/>
      <c r="L9" s="205"/>
      <c r="M9" s="205"/>
      <c r="N9" s="205"/>
      <c r="O9" s="205"/>
      <c r="P9" s="205"/>
      <c r="Q9" s="205"/>
      <c r="R9" s="205"/>
      <c r="S9" s="205"/>
      <c r="T9" s="202"/>
      <c r="U9" s="202"/>
    </row>
    <row r="10" spans="1:22" ht="18.75" thickBot="1" x14ac:dyDescent="0.3">
      <c r="A10" s="206"/>
      <c r="B10" s="1066"/>
      <c r="C10" s="207" t="s">
        <v>246</v>
      </c>
      <c r="D10" s="835" t="s">
        <v>247</v>
      </c>
      <c r="E10" s="836"/>
      <c r="F10" s="836"/>
      <c r="G10" s="836"/>
      <c r="H10" s="836"/>
      <c r="I10" s="836"/>
      <c r="J10" s="836"/>
      <c r="K10" s="836"/>
      <c r="L10" s="836"/>
      <c r="M10" s="836"/>
      <c r="N10" s="836"/>
      <c r="O10" s="836"/>
      <c r="P10" s="836"/>
      <c r="Q10" s="836"/>
      <c r="R10" s="836"/>
      <c r="S10" s="836"/>
      <c r="T10" s="836"/>
      <c r="U10" s="837"/>
    </row>
    <row r="11" spans="1:22" ht="13.5" thickBot="1" x14ac:dyDescent="0.25">
      <c r="A11" s="208"/>
      <c r="B11" s="257" t="s">
        <v>262</v>
      </c>
      <c r="C11" s="258" t="s">
        <v>263</v>
      </c>
      <c r="D11" s="258" t="s">
        <v>264</v>
      </c>
      <c r="E11" s="258" t="s">
        <v>265</v>
      </c>
      <c r="F11" s="258" t="s">
        <v>266</v>
      </c>
      <c r="G11" s="258" t="s">
        <v>267</v>
      </c>
      <c r="H11" s="258" t="s">
        <v>268</v>
      </c>
      <c r="I11" s="258" t="s">
        <v>269</v>
      </c>
      <c r="J11" s="258" t="s">
        <v>270</v>
      </c>
      <c r="K11" s="258" t="s">
        <v>271</v>
      </c>
      <c r="L11" s="258" t="s">
        <v>272</v>
      </c>
      <c r="M11" s="258" t="s">
        <v>273</v>
      </c>
      <c r="N11" s="258" t="s">
        <v>274</v>
      </c>
      <c r="O11" s="259" t="s">
        <v>275</v>
      </c>
      <c r="P11" s="260" t="s">
        <v>276</v>
      </c>
      <c r="Q11" s="258" t="s">
        <v>277</v>
      </c>
      <c r="R11" s="259" t="s">
        <v>278</v>
      </c>
      <c r="S11" s="260" t="s">
        <v>279</v>
      </c>
      <c r="T11" s="258" t="s">
        <v>280</v>
      </c>
      <c r="U11" s="259" t="s">
        <v>281</v>
      </c>
    </row>
    <row r="12" spans="1:22" ht="102.75" thickBot="1" x14ac:dyDescent="0.25">
      <c r="A12" s="195"/>
      <c r="B12" s="184" t="s">
        <v>243</v>
      </c>
      <c r="C12" s="183" t="s">
        <v>203</v>
      </c>
      <c r="D12" s="183" t="s">
        <v>316</v>
      </c>
      <c r="E12" s="183" t="s">
        <v>519</v>
      </c>
      <c r="F12" s="183" t="s">
        <v>202</v>
      </c>
      <c r="G12" s="185" t="s">
        <v>206</v>
      </c>
      <c r="H12" s="183" t="s">
        <v>520</v>
      </c>
      <c r="I12" s="183" t="s">
        <v>329</v>
      </c>
      <c r="J12" s="185" t="s">
        <v>330</v>
      </c>
      <c r="K12" s="183" t="s">
        <v>284</v>
      </c>
      <c r="L12" s="185" t="s">
        <v>208</v>
      </c>
      <c r="M12" s="183" t="s">
        <v>201</v>
      </c>
      <c r="N12" s="183" t="s">
        <v>249</v>
      </c>
      <c r="O12" s="186" t="s">
        <v>200</v>
      </c>
      <c r="P12" s="183" t="s">
        <v>393</v>
      </c>
      <c r="Q12" s="183" t="s">
        <v>248</v>
      </c>
      <c r="R12" s="186" t="s">
        <v>199</v>
      </c>
      <c r="S12" s="183" t="s">
        <v>204</v>
      </c>
      <c r="T12" s="183" t="s">
        <v>205</v>
      </c>
      <c r="U12" s="186" t="s">
        <v>209</v>
      </c>
    </row>
    <row r="13" spans="1:22" s="216" customFormat="1" ht="30" customHeight="1" x14ac:dyDescent="0.2">
      <c r="A13" s="209">
        <v>1</v>
      </c>
      <c r="B13" s="210" t="s">
        <v>198</v>
      </c>
      <c r="C13" s="211" t="s">
        <v>680</v>
      </c>
      <c r="D13" s="841" t="e">
        <f>ROUNDDOWN((E13+E14)/VLOOKUP('Administrator Regression Table'!$P$1,'Administrator Regression Table'!$M$1:$N$9,2),0)</f>
        <v>#N/A</v>
      </c>
      <c r="E13" s="1067">
        <v>0</v>
      </c>
      <c r="F13" s="1067">
        <v>0</v>
      </c>
      <c r="G13" s="321">
        <f>IF((E13+F13)&lt;=0,0,SUM(E13+F13)/SUM(E13+F13+H13+I13+K13))</f>
        <v>0</v>
      </c>
      <c r="H13" s="212">
        <v>0</v>
      </c>
      <c r="I13" s="212">
        <v>0</v>
      </c>
      <c r="J13" s="321">
        <f>IF((H13+I13)&lt;=0,0,SUM(H13+I13)/SUM(E13+F13+H13+I13+K13))</f>
        <v>0</v>
      </c>
      <c r="K13" s="212">
        <v>0</v>
      </c>
      <c r="L13" s="321">
        <f>IF(K13&lt;=0,0,K13/SUM(E13+F13+H13+I13+K13))</f>
        <v>0</v>
      </c>
      <c r="M13" s="1069">
        <v>0</v>
      </c>
      <c r="N13" s="1067">
        <v>0</v>
      </c>
      <c r="O13" s="213">
        <f>SUM(E13+F13+H13+I13+M13+N13+K13)</f>
        <v>0</v>
      </c>
      <c r="P13" s="1071">
        <v>0</v>
      </c>
      <c r="Q13" s="1067">
        <v>0</v>
      </c>
      <c r="R13" s="213">
        <f>SUM(O13:Q13)</f>
        <v>0</v>
      </c>
      <c r="S13" s="214">
        <f>ROUND(SUM(E13+F13),2)+ROUND(SUM(M13+N13+P13+Q13)*G13,2)</f>
        <v>0</v>
      </c>
      <c r="T13" s="212">
        <v>0</v>
      </c>
      <c r="U13" s="215">
        <f>K13+ROUND(SUM(M13+N13+P13+Q13)*L13,2)</f>
        <v>0</v>
      </c>
      <c r="V13" s="319"/>
    </row>
    <row r="14" spans="1:22" s="216" customFormat="1" ht="39.950000000000003" customHeight="1" x14ac:dyDescent="0.2">
      <c r="A14" s="217">
        <v>2</v>
      </c>
      <c r="B14" s="218" t="s">
        <v>198</v>
      </c>
      <c r="C14" s="219" t="s">
        <v>681</v>
      </c>
      <c r="D14" s="842"/>
      <c r="E14" s="1068">
        <v>0</v>
      </c>
      <c r="F14" s="1068">
        <v>0</v>
      </c>
      <c r="G14" s="322">
        <f>IF((E14+F14)&lt;=0,0,SUM(E14+F14)/SUM(E14+F14+H14+I14+K14))</f>
        <v>0</v>
      </c>
      <c r="H14" s="1068">
        <v>0</v>
      </c>
      <c r="I14" s="1068">
        <v>0</v>
      </c>
      <c r="J14" s="322">
        <f>IF((H14+I14)&lt;=0,0,SUM(H14+I14)/SUM(E14+F14+H14+I14+K14))</f>
        <v>0</v>
      </c>
      <c r="K14" s="1068">
        <v>0</v>
      </c>
      <c r="L14" s="322">
        <f>IF(K14&lt;=0,0,K14/SUM(E14+F14+H14+I14+K14))</f>
        <v>0</v>
      </c>
      <c r="M14" s="1068">
        <v>0</v>
      </c>
      <c r="N14" s="1068">
        <v>0</v>
      </c>
      <c r="O14" s="220">
        <f>SUM(E14+F14+H14+I14+M14+N14+K14)</f>
        <v>0</v>
      </c>
      <c r="P14" s="1070">
        <v>0</v>
      </c>
      <c r="Q14" s="1068">
        <v>0</v>
      </c>
      <c r="R14" s="220">
        <f>SUM(O14:Q14)</f>
        <v>0</v>
      </c>
      <c r="S14" s="221">
        <f>ROUND(SUM(E14+F14),2)+ROUND(SUM(M14+N14+P14+Q14)*G14,2)</f>
        <v>0</v>
      </c>
      <c r="T14" s="222">
        <f>ROUND(SUM(H14+I14),2)+ROUND(SUM(M14+N14+P14+Q14)*J14,2)</f>
        <v>0</v>
      </c>
      <c r="U14" s="223">
        <f>K14+ROUND(SUM(M14+N14+P14+Q14)*L14,2)</f>
        <v>0</v>
      </c>
      <c r="V14" s="319"/>
    </row>
    <row r="15" spans="1:22" s="216" customFormat="1" ht="30" customHeight="1" x14ac:dyDescent="0.2">
      <c r="A15" s="217">
        <v>3</v>
      </c>
      <c r="B15" s="218" t="s">
        <v>198</v>
      </c>
      <c r="C15" s="219" t="s">
        <v>317</v>
      </c>
      <c r="D15" s="843"/>
      <c r="E15" s="1068">
        <v>0</v>
      </c>
      <c r="F15" s="1068">
        <v>0</v>
      </c>
      <c r="G15" s="322">
        <f>IF((E15+F15)&lt;=0,0,SUM(E15+F15)/SUM(E15+F15+H15+I15+K15))</f>
        <v>0</v>
      </c>
      <c r="H15" s="1068">
        <v>0</v>
      </c>
      <c r="I15" s="1068">
        <v>0</v>
      </c>
      <c r="J15" s="322">
        <f>IF((H15+I15)&lt;=0,0,SUM(H15+I15)/SUM(E15+F15+H15+I15+K15))</f>
        <v>0</v>
      </c>
      <c r="K15" s="1068">
        <v>0</v>
      </c>
      <c r="L15" s="322">
        <f>IF(K15&lt;=0,0,K15/SUM(E15+F15+H15+I15+K15))</f>
        <v>0</v>
      </c>
      <c r="M15" s="1068">
        <v>0</v>
      </c>
      <c r="N15" s="1068">
        <v>0</v>
      </c>
      <c r="O15" s="220">
        <f>SUM(E15+F15+H15+I15+M15+N15+K15)</f>
        <v>0</v>
      </c>
      <c r="P15" s="1070">
        <v>0</v>
      </c>
      <c r="Q15" s="1068">
        <v>0</v>
      </c>
      <c r="R15" s="220">
        <f>SUM(O15:Q15)</f>
        <v>0</v>
      </c>
      <c r="S15" s="221">
        <f>ROUND(SUM(E15+F15),2)+ROUND(SUM(M15+N15+P15+Q15)*G15,2)</f>
        <v>0</v>
      </c>
      <c r="T15" s="222">
        <f>ROUND(SUM(H15+I15),2)+ROUND(SUM(M15+N15+P15+Q15)*J15,2)</f>
        <v>0</v>
      </c>
      <c r="U15" s="223">
        <f>K15+ROUND(SUM(M15+N15+P15+Q15)*L15,2)</f>
        <v>0</v>
      </c>
      <c r="V15" s="319"/>
    </row>
    <row r="16" spans="1:22" s="216" customFormat="1" ht="30" customHeight="1" x14ac:dyDescent="0.2">
      <c r="A16" s="224">
        <v>4</v>
      </c>
      <c r="B16" s="218" t="s">
        <v>198</v>
      </c>
      <c r="C16" s="225" t="s">
        <v>345</v>
      </c>
      <c r="D16" s="252" t="e">
        <f>SUM(D13:D14)</f>
        <v>#N/A</v>
      </c>
      <c r="E16" s="1068">
        <v>0</v>
      </c>
      <c r="F16" s="1068">
        <v>0</v>
      </c>
      <c r="G16" s="322">
        <f>IF((E16+F16)&lt;=0,0,SUM(E16+F16)/SUM(E16+F16+H16+I16+K16))</f>
        <v>0</v>
      </c>
      <c r="H16" s="1068">
        <v>0</v>
      </c>
      <c r="I16" s="1068">
        <v>0</v>
      </c>
      <c r="J16" s="322">
        <f>IF((H16+I16)&lt;=0,0,SUM(H16+I16)/SUM(E16+F16+H16+I16+K16))</f>
        <v>0</v>
      </c>
      <c r="K16" s="1068">
        <v>0</v>
      </c>
      <c r="L16" s="322">
        <f>IF(K16&lt;=0,0,K16/SUM(E16+F16+H16+I16+K16))</f>
        <v>0</v>
      </c>
      <c r="M16" s="1068">
        <v>0</v>
      </c>
      <c r="N16" s="1068">
        <v>0</v>
      </c>
      <c r="O16" s="220">
        <f>SUM(E16+F16+H16+I16+M16+N16+K16)</f>
        <v>0</v>
      </c>
      <c r="P16" s="1070">
        <v>0</v>
      </c>
      <c r="Q16" s="1068">
        <v>0</v>
      </c>
      <c r="R16" s="220">
        <f>SUM(O16:Q16)</f>
        <v>0</v>
      </c>
      <c r="S16" s="221">
        <f>IF(G16=0,0,IF((M16+N16+P16+Q16)*G16+(E16+F16)&lt;(HLOOKUP('Administrator Regression Table'!$Q$1,'Administrator Regression Table'!$R$1:$U$63,15)*G16),((M16+N16+P16+Q16)*G16+(E16+F16)),(HLOOKUP('Administrator Regression Table'!$Q$1,'Administrator Regression Table'!$R$1:$U$63,15)*G16)))</f>
        <v>0</v>
      </c>
      <c r="T16" s="222">
        <f>R16-U16-S16</f>
        <v>0</v>
      </c>
      <c r="U16" s="223">
        <f>K16+ROUND(SUM(M16+N16+P16+Q16)*L16,2)</f>
        <v>0</v>
      </c>
      <c r="V16" s="319"/>
    </row>
    <row r="17" spans="1:28" s="216" customFormat="1" ht="30" customHeight="1" thickBot="1" x14ac:dyDescent="0.25">
      <c r="A17" s="227">
        <v>5</v>
      </c>
      <c r="B17" s="228" t="s">
        <v>197</v>
      </c>
      <c r="C17" s="229"/>
      <c r="D17" s="230"/>
      <c r="E17" s="231">
        <f>SUM(E13:E16)</f>
        <v>0</v>
      </c>
      <c r="F17" s="231">
        <f>SUM(F13:F16)</f>
        <v>0</v>
      </c>
      <c r="G17" s="232"/>
      <c r="H17" s="231">
        <f>SUM(H13:H16)</f>
        <v>0</v>
      </c>
      <c r="I17" s="231">
        <f>SUM(I13:I16)</f>
        <v>0</v>
      </c>
      <c r="J17" s="232"/>
      <c r="K17" s="231">
        <f>SUM(K13:K16)</f>
        <v>0</v>
      </c>
      <c r="L17" s="233"/>
      <c r="M17" s="231">
        <f t="shared" ref="M17:U17" si="0">SUM(M13:M16)</f>
        <v>0</v>
      </c>
      <c r="N17" s="231">
        <f t="shared" si="0"/>
        <v>0</v>
      </c>
      <c r="O17" s="234">
        <f t="shared" si="0"/>
        <v>0</v>
      </c>
      <c r="P17" s="235">
        <f t="shared" si="0"/>
        <v>0</v>
      </c>
      <c r="Q17" s="231">
        <f t="shared" si="0"/>
        <v>0</v>
      </c>
      <c r="R17" s="234">
        <f t="shared" si="0"/>
        <v>0</v>
      </c>
      <c r="S17" s="235">
        <f t="shared" si="0"/>
        <v>0</v>
      </c>
      <c r="T17" s="231">
        <f t="shared" si="0"/>
        <v>0</v>
      </c>
      <c r="U17" s="236">
        <f t="shared" si="0"/>
        <v>0</v>
      </c>
      <c r="V17" s="319"/>
      <c r="AB17" s="319"/>
    </row>
    <row r="18" spans="1:28" s="216" customFormat="1" ht="30" customHeight="1" thickTop="1" x14ac:dyDescent="0.2">
      <c r="A18" s="217">
        <v>6</v>
      </c>
      <c r="B18" s="210" t="s">
        <v>196</v>
      </c>
      <c r="C18" s="211" t="s">
        <v>680</v>
      </c>
      <c r="D18" s="844" t="e">
        <f>ROUNDDOWN((E18+E19)/VLOOKUP('Administrator Regression Table'!$P$1,'Administrator Regression Table'!$M$1:$N$9,2),0)</f>
        <v>#N/A</v>
      </c>
      <c r="E18" s="1067">
        <v>0</v>
      </c>
      <c r="F18" s="1067">
        <v>0</v>
      </c>
      <c r="G18" s="321">
        <f>IF((E18+F18)&lt;=0,0,SUM(E18+F18)/SUM(E18+F18+H18+I18+K18))</f>
        <v>0</v>
      </c>
      <c r="H18" s="222">
        <v>0</v>
      </c>
      <c r="I18" s="222">
        <v>0</v>
      </c>
      <c r="J18" s="321">
        <f>IF((H18+I18)&lt;=0,0,SUM(H18+I18)/SUM(E18+F18+H18+I18+K18))</f>
        <v>0</v>
      </c>
      <c r="K18" s="222">
        <v>0</v>
      </c>
      <c r="L18" s="321">
        <f>IF(K18&lt;=0,0,K18/SUM(E18+F18+H18+I18+K18))</f>
        <v>0</v>
      </c>
      <c r="M18" s="1068">
        <v>0</v>
      </c>
      <c r="N18" s="1068">
        <v>0</v>
      </c>
      <c r="O18" s="213">
        <f>SUM(E18+F18+H18+I18+M18+N18+K18)</f>
        <v>0</v>
      </c>
      <c r="P18" s="1070">
        <v>0</v>
      </c>
      <c r="Q18" s="1068">
        <v>0</v>
      </c>
      <c r="R18" s="213">
        <f>SUM(O18:Q18)</f>
        <v>0</v>
      </c>
      <c r="S18" s="221">
        <f>ROUND(SUM(E18+F18),2)+ROUND(SUM(M18+N18+P18+Q18)*G18,2)</f>
        <v>0</v>
      </c>
      <c r="T18" s="222">
        <v>0</v>
      </c>
      <c r="U18" s="237">
        <f>K18+ROUND(SUM(M18+N18+P18+Q18)*L18,2)</f>
        <v>0</v>
      </c>
      <c r="V18" s="319"/>
    </row>
    <row r="19" spans="1:28" s="216" customFormat="1" ht="39.950000000000003" customHeight="1" x14ac:dyDescent="0.2">
      <c r="A19" s="217">
        <v>7</v>
      </c>
      <c r="B19" s="218" t="s">
        <v>196</v>
      </c>
      <c r="C19" s="219" t="s">
        <v>681</v>
      </c>
      <c r="D19" s="842"/>
      <c r="E19" s="1068">
        <v>0</v>
      </c>
      <c r="F19" s="1068">
        <v>0</v>
      </c>
      <c r="G19" s="322">
        <f>IF((E19+F19)&lt;=0,0,SUM(E19+F19)/SUM(E19+F19+H19+I19+K19))</f>
        <v>0</v>
      </c>
      <c r="H19" s="1068">
        <v>0</v>
      </c>
      <c r="I19" s="1068">
        <v>0</v>
      </c>
      <c r="J19" s="322">
        <f>IF((H19+I19)&lt;=0,0,SUM(H19+I19)/SUM(E19+F19+H19+I19+K19))</f>
        <v>0</v>
      </c>
      <c r="K19" s="1068">
        <v>0</v>
      </c>
      <c r="L19" s="322">
        <f>IF(K19&lt;=0,0,K19/SUM(E19+F19+H19+I19+K19))</f>
        <v>0</v>
      </c>
      <c r="M19" s="1068">
        <v>0</v>
      </c>
      <c r="N19" s="1068">
        <v>0</v>
      </c>
      <c r="O19" s="220">
        <f>SUM(E19+F19+H19+I19+M19+N19+K19)</f>
        <v>0</v>
      </c>
      <c r="P19" s="1070">
        <v>0</v>
      </c>
      <c r="Q19" s="1068">
        <v>0</v>
      </c>
      <c r="R19" s="220">
        <f>SUM(O19:Q19)</f>
        <v>0</v>
      </c>
      <c r="S19" s="221">
        <f>ROUND(SUM(E19+F19),2)+ROUND(SUM(M19+N19+P19+Q19)*G19,2)</f>
        <v>0</v>
      </c>
      <c r="T19" s="222">
        <f>ROUND(SUM(H19+I19),2)+ROUND(SUM(M19+N19+P19+Q19)*J19,2)</f>
        <v>0</v>
      </c>
      <c r="U19" s="223">
        <f>K19+ROUND(SUM(M19+N19+P19+Q19)*L19,2)</f>
        <v>0</v>
      </c>
      <c r="V19" s="319"/>
    </row>
    <row r="20" spans="1:28" s="216" customFormat="1" ht="30" customHeight="1" x14ac:dyDescent="0.2">
      <c r="A20" s="217">
        <v>8</v>
      </c>
      <c r="B20" s="218" t="s">
        <v>196</v>
      </c>
      <c r="C20" s="219" t="s">
        <v>317</v>
      </c>
      <c r="D20" s="843"/>
      <c r="E20" s="1068">
        <v>0</v>
      </c>
      <c r="F20" s="1068">
        <v>0</v>
      </c>
      <c r="G20" s="322">
        <f>IF((E20+F20)&lt;=0,0,SUM(E20+F20)/SUM(E20+F20+H20+I20+K20))</f>
        <v>0</v>
      </c>
      <c r="H20" s="1068">
        <v>0</v>
      </c>
      <c r="I20" s="1068">
        <v>0</v>
      </c>
      <c r="J20" s="322">
        <f>IF((H20+I20)&lt;=0,0,SUM(H20+I20)/SUM(E20+F20+H20+I20+K20))</f>
        <v>0</v>
      </c>
      <c r="K20" s="1068">
        <v>0</v>
      </c>
      <c r="L20" s="322">
        <f>IF(K20&lt;=0,0,K20/SUM(E20+F20+H20+I20+K20))</f>
        <v>0</v>
      </c>
      <c r="M20" s="1068">
        <v>0</v>
      </c>
      <c r="N20" s="1068">
        <v>0</v>
      </c>
      <c r="O20" s="220">
        <f>SUM(E20+F20+H20+I20+M20+N20+K20)</f>
        <v>0</v>
      </c>
      <c r="P20" s="1070">
        <v>0</v>
      </c>
      <c r="Q20" s="1068">
        <v>0</v>
      </c>
      <c r="R20" s="220">
        <f>SUM(O20:Q20)</f>
        <v>0</v>
      </c>
      <c r="S20" s="221">
        <f>ROUND(SUM(E20+F20),2)+ROUND(SUM(M20+N20+P20+Q20)*G20,2)</f>
        <v>0</v>
      </c>
      <c r="T20" s="222">
        <f>ROUND(SUM(H20+I20),2)+ROUND(SUM(M20+N20+P20+Q20)*J20,2)</f>
        <v>0</v>
      </c>
      <c r="U20" s="223">
        <f>K20+ROUND(SUM(M20+N20+P20+Q20)*L20,2)</f>
        <v>0</v>
      </c>
      <c r="V20" s="319"/>
    </row>
    <row r="21" spans="1:28" s="216" customFormat="1" ht="30" customHeight="1" x14ac:dyDescent="0.2">
      <c r="A21" s="238">
        <v>9</v>
      </c>
      <c r="B21" s="218" t="s">
        <v>196</v>
      </c>
      <c r="C21" s="225" t="s">
        <v>345</v>
      </c>
      <c r="D21" s="252" t="e">
        <f>SUM(D18:D19)</f>
        <v>#N/A</v>
      </c>
      <c r="E21" s="1068">
        <v>0</v>
      </c>
      <c r="F21" s="1068">
        <v>0</v>
      </c>
      <c r="G21" s="322">
        <f>IF((E21+F21)&lt;=0,0,SUM(E21+F21)/SUM(E21+F21+H21+I21+K21))</f>
        <v>0</v>
      </c>
      <c r="H21" s="1068">
        <v>0</v>
      </c>
      <c r="I21" s="1068">
        <v>0</v>
      </c>
      <c r="J21" s="322">
        <f>IF((H21+I21)&lt;=0,0,SUM(H21+I21)/SUM(E21+F21+H21+I21+K21))</f>
        <v>0</v>
      </c>
      <c r="K21" s="1068">
        <v>0</v>
      </c>
      <c r="L21" s="322">
        <f>IF(K21&lt;=0,0,K21/SUM(E21+F21+H21+I21+K21))</f>
        <v>0</v>
      </c>
      <c r="M21" s="1068">
        <v>0</v>
      </c>
      <c r="N21" s="1068">
        <v>0</v>
      </c>
      <c r="O21" s="220">
        <f>SUM(E21+F21+H21+I21+M21+N21+K21)</f>
        <v>0</v>
      </c>
      <c r="P21" s="1070">
        <v>0</v>
      </c>
      <c r="Q21" s="1068">
        <v>0</v>
      </c>
      <c r="R21" s="220">
        <f>SUM(O21:Q21)</f>
        <v>0</v>
      </c>
      <c r="S21" s="221">
        <f>IF(G21=0,0,IF((M21+N21+P21+Q21)*G21+(E21+F21)&lt;(HLOOKUP('Administrator Regression Table'!$Q$1,'Administrator Regression Table'!$R$1:$U$63,19)*G21),((M21+N21+P21+Q21)*G21+(E21+F21)),(HLOOKUP('Administrator Regression Table'!$Q$1,'Administrator Regression Table'!$R$1:$U$63,19)*G21)))</f>
        <v>0</v>
      </c>
      <c r="T21" s="222">
        <f>R21-U21-S21</f>
        <v>0</v>
      </c>
      <c r="U21" s="223">
        <f>K21+ROUND(SUM(M21+N21+P21+Q21)*L21,2)</f>
        <v>0</v>
      </c>
      <c r="V21" s="319"/>
    </row>
    <row r="22" spans="1:28" s="216" customFormat="1" ht="30" customHeight="1" thickBot="1" x14ac:dyDescent="0.25">
      <c r="A22" s="227">
        <v>10</v>
      </c>
      <c r="B22" s="228" t="s">
        <v>195</v>
      </c>
      <c r="C22" s="229"/>
      <c r="D22" s="230"/>
      <c r="E22" s="231">
        <f>SUM(E18:E21)</f>
        <v>0</v>
      </c>
      <c r="F22" s="231">
        <f>SUM(F18:F21)</f>
        <v>0</v>
      </c>
      <c r="G22" s="232"/>
      <c r="H22" s="231">
        <f>SUM(H18:H21)</f>
        <v>0</v>
      </c>
      <c r="I22" s="231">
        <f>SUM(I18:I21)</f>
        <v>0</v>
      </c>
      <c r="J22" s="232"/>
      <c r="K22" s="231">
        <f>SUM(K18:K21)</f>
        <v>0</v>
      </c>
      <c r="L22" s="233"/>
      <c r="M22" s="231">
        <f t="shared" ref="M22:U22" si="1">SUM(M18:M21)</f>
        <v>0</v>
      </c>
      <c r="N22" s="231">
        <f t="shared" si="1"/>
        <v>0</v>
      </c>
      <c r="O22" s="234">
        <f t="shared" si="1"/>
        <v>0</v>
      </c>
      <c r="P22" s="235">
        <f t="shared" si="1"/>
        <v>0</v>
      </c>
      <c r="Q22" s="231">
        <f t="shared" si="1"/>
        <v>0</v>
      </c>
      <c r="R22" s="234">
        <f t="shared" si="1"/>
        <v>0</v>
      </c>
      <c r="S22" s="235">
        <f t="shared" si="1"/>
        <v>0</v>
      </c>
      <c r="T22" s="231">
        <f t="shared" si="1"/>
        <v>0</v>
      </c>
      <c r="U22" s="236">
        <f t="shared" si="1"/>
        <v>0</v>
      </c>
      <c r="V22" s="319"/>
    </row>
    <row r="23" spans="1:28" s="216" customFormat="1" ht="30" customHeight="1" thickTop="1" x14ac:dyDescent="0.2">
      <c r="A23" s="217">
        <v>11</v>
      </c>
      <c r="B23" s="239" t="s">
        <v>239</v>
      </c>
      <c r="C23" s="211" t="s">
        <v>680</v>
      </c>
      <c r="D23" s="844" t="e">
        <f>ROUNDDOWN((E23+E24)/VLOOKUP('Administrator Regression Table'!$P$1,'Administrator Regression Table'!$M$1:$N$9,2),0)</f>
        <v>#N/A</v>
      </c>
      <c r="E23" s="1067">
        <v>0</v>
      </c>
      <c r="F23" s="1067">
        <v>0</v>
      </c>
      <c r="G23" s="321">
        <f>IF((E23+F23)&lt;=0,0,SUM(E23+F23)/SUM(E23+F23+H23+I23+K23))</f>
        <v>0</v>
      </c>
      <c r="H23" s="222">
        <v>0</v>
      </c>
      <c r="I23" s="222">
        <v>0</v>
      </c>
      <c r="J23" s="321">
        <f>IF((H23+I23)&lt;=0,0,SUM(H23+I23)/SUM(E23+F23+H23+I23+K23))</f>
        <v>0</v>
      </c>
      <c r="K23" s="222">
        <v>0</v>
      </c>
      <c r="L23" s="321">
        <f>IF(K23&lt;=0,0,K23/SUM(E23+F23+H23+I23+K23))</f>
        <v>0</v>
      </c>
      <c r="M23" s="1068">
        <v>0</v>
      </c>
      <c r="N23" s="1068">
        <v>0</v>
      </c>
      <c r="O23" s="213">
        <f>SUM(E23+F23+H23+I23+M23+N23+K23)</f>
        <v>0</v>
      </c>
      <c r="P23" s="1070">
        <v>0</v>
      </c>
      <c r="Q23" s="1068">
        <v>0</v>
      </c>
      <c r="R23" s="213">
        <f>SUM(O23:Q23)</f>
        <v>0</v>
      </c>
      <c r="S23" s="221">
        <f>ROUND(SUM(E23+F23),2)+ROUND(SUM(M23+N23+P23+Q23)*G23,2)</f>
        <v>0</v>
      </c>
      <c r="T23" s="222">
        <v>0</v>
      </c>
      <c r="U23" s="237">
        <f>K23+ROUND(SUM(M23+N23+P23+Q23)*L23,2)</f>
        <v>0</v>
      </c>
      <c r="V23" s="319"/>
    </row>
    <row r="24" spans="1:28" s="216" customFormat="1" ht="39.950000000000003" customHeight="1" x14ac:dyDescent="0.2">
      <c r="A24" s="209">
        <v>12</v>
      </c>
      <c r="B24" s="240" t="s">
        <v>239</v>
      </c>
      <c r="C24" s="219" t="s">
        <v>681</v>
      </c>
      <c r="D24" s="842"/>
      <c r="E24" s="1068">
        <v>0</v>
      </c>
      <c r="F24" s="1068">
        <v>0</v>
      </c>
      <c r="G24" s="322">
        <f>IF((E24+F24)&lt;=0,0,SUM(E24+F24)/SUM(E24+F24+H24+I24+K24))</f>
        <v>0</v>
      </c>
      <c r="H24" s="1068">
        <v>0</v>
      </c>
      <c r="I24" s="1068">
        <v>0</v>
      </c>
      <c r="J24" s="322">
        <f>IF((H24+I24)&lt;=0,0,SUM(H24+I24)/SUM(E24+F24+H24+I24+K24))</f>
        <v>0</v>
      </c>
      <c r="K24" s="1068">
        <v>0</v>
      </c>
      <c r="L24" s="322">
        <f>IF(K24&lt;=0,0,K24/SUM(E24+F24+H24+I24+K24))</f>
        <v>0</v>
      </c>
      <c r="M24" s="1068">
        <v>0</v>
      </c>
      <c r="N24" s="1068">
        <v>0</v>
      </c>
      <c r="O24" s="220">
        <f>SUM(E24+F24+H24+I24+M24+N24+K24)</f>
        <v>0</v>
      </c>
      <c r="P24" s="1070">
        <v>0</v>
      </c>
      <c r="Q24" s="1068">
        <v>0</v>
      </c>
      <c r="R24" s="220">
        <f>SUM(O24:Q24)</f>
        <v>0</v>
      </c>
      <c r="S24" s="221">
        <f>ROUND(SUM(E24+F24),2)+ROUND(SUM(M24+N24+P24+Q24)*G24,2)</f>
        <v>0</v>
      </c>
      <c r="T24" s="222">
        <f>ROUND(SUM(H24+I24),2)+ROUND(SUM(M24+N24+P24+Q24)*J24,2)</f>
        <v>0</v>
      </c>
      <c r="U24" s="223">
        <f>K24+ROUND(SUM(M24+N24+P24+Q24)*L24,2)</f>
        <v>0</v>
      </c>
      <c r="V24" s="319"/>
    </row>
    <row r="25" spans="1:28" s="216" customFormat="1" ht="30" customHeight="1" x14ac:dyDescent="0.2">
      <c r="A25" s="217">
        <v>13</v>
      </c>
      <c r="B25" s="240" t="s">
        <v>239</v>
      </c>
      <c r="C25" s="219" t="s">
        <v>317</v>
      </c>
      <c r="D25" s="843"/>
      <c r="E25" s="1068">
        <v>0</v>
      </c>
      <c r="F25" s="1068">
        <v>0</v>
      </c>
      <c r="G25" s="322">
        <f>IF((E25+F25)&lt;=0,0,SUM(E25+F25)/SUM(E25+F25+H25+I25+K25))</f>
        <v>0</v>
      </c>
      <c r="H25" s="1068">
        <v>0</v>
      </c>
      <c r="I25" s="1068">
        <v>0</v>
      </c>
      <c r="J25" s="322">
        <f>IF((H25+I25)&lt;=0,0,SUM(H25+I25)/SUM(E25+F25+H25+I25+K25))</f>
        <v>0</v>
      </c>
      <c r="K25" s="1068">
        <v>0</v>
      </c>
      <c r="L25" s="322">
        <f>IF(K25&lt;=0,0,K25/SUM(E25+F25+H25+I25+K25))</f>
        <v>0</v>
      </c>
      <c r="M25" s="1068">
        <v>0</v>
      </c>
      <c r="N25" s="1068">
        <v>0</v>
      </c>
      <c r="O25" s="220">
        <f>SUM(E25+F25+H25+I25+M25+N25+K25)</f>
        <v>0</v>
      </c>
      <c r="P25" s="1070">
        <v>0</v>
      </c>
      <c r="Q25" s="1068">
        <v>0</v>
      </c>
      <c r="R25" s="220">
        <f>SUM(O25:Q25)</f>
        <v>0</v>
      </c>
      <c r="S25" s="221">
        <f>ROUND(SUM(E25+F25),2)+ROUND(SUM(M25+N25+P25+Q25)*G25,2)</f>
        <v>0</v>
      </c>
      <c r="T25" s="222">
        <f>ROUND(SUM(H25+I25),2)+ROUND(SUM(M25+N25+P25+Q25)*J25,2)</f>
        <v>0</v>
      </c>
      <c r="U25" s="223">
        <f>K25+ROUND(SUM(M25+N25+P25+Q25)*L25,2)</f>
        <v>0</v>
      </c>
      <c r="V25" s="319"/>
    </row>
    <row r="26" spans="1:28" s="216" customFormat="1" ht="30" customHeight="1" x14ac:dyDescent="0.2">
      <c r="A26" s="224">
        <v>14</v>
      </c>
      <c r="B26" s="240" t="s">
        <v>239</v>
      </c>
      <c r="C26" s="225" t="s">
        <v>345</v>
      </c>
      <c r="D26" s="252" t="e">
        <f>SUM(D23:D24)</f>
        <v>#N/A</v>
      </c>
      <c r="E26" s="1068">
        <v>0</v>
      </c>
      <c r="F26" s="1068">
        <v>0</v>
      </c>
      <c r="G26" s="322">
        <f>IF((E26+F26)&lt;=0,0,SUM(E26+F26)/SUM(E26+F26+H26+I26+K26))</f>
        <v>0</v>
      </c>
      <c r="H26" s="1068">
        <v>0</v>
      </c>
      <c r="I26" s="1068">
        <v>0</v>
      </c>
      <c r="J26" s="322">
        <f>IF((H26+I26)&lt;=0,0,SUM(H26+I26)/SUM(E26+F26+H26+I26+K26))</f>
        <v>0</v>
      </c>
      <c r="K26" s="1068">
        <v>0</v>
      </c>
      <c r="L26" s="322">
        <f>IF(K26&lt;=0,0,K26/SUM(E26+F26+H26+I26+K26))</f>
        <v>0</v>
      </c>
      <c r="M26" s="1068">
        <v>0</v>
      </c>
      <c r="N26" s="1068">
        <v>0</v>
      </c>
      <c r="O26" s="220">
        <f>SUM(E26+F26+H26+I26+M26+N26+K26)</f>
        <v>0</v>
      </c>
      <c r="P26" s="1070">
        <v>0</v>
      </c>
      <c r="Q26" s="1068">
        <v>0</v>
      </c>
      <c r="R26" s="220">
        <f>SUM(O26:Q26)</f>
        <v>0</v>
      </c>
      <c r="S26" s="221">
        <f>IF(G26=0,0,IF((M26+N26+P26+Q26)*G26+(E26+F26)&lt;(HLOOKUP('Administrator Regression Table'!$Q$1,'Administrator Regression Table'!$R$1:$U$63,23)*G26),((M26+N26+P26+Q26)*G26+(E26+F26)),(HLOOKUP('Administrator Regression Table'!$Q$1,'Administrator Regression Table'!$R$1:$U$63,23)*G26)))</f>
        <v>0</v>
      </c>
      <c r="T26" s="222">
        <f>R26-U26-S26</f>
        <v>0</v>
      </c>
      <c r="U26" s="223">
        <f>K26+ROUND(SUM(M26+N26+P26+Q26)*L26,2)</f>
        <v>0</v>
      </c>
      <c r="V26" s="319"/>
    </row>
    <row r="27" spans="1:28" s="216" customFormat="1" ht="30" customHeight="1" thickBot="1" x14ac:dyDescent="0.25">
      <c r="A27" s="227">
        <v>15</v>
      </c>
      <c r="B27" s="228" t="s">
        <v>194</v>
      </c>
      <c r="C27" s="229"/>
      <c r="D27" s="230"/>
      <c r="E27" s="231">
        <f>SUM(E23:E26)</f>
        <v>0</v>
      </c>
      <c r="F27" s="231">
        <f>SUM(F23:F26)</f>
        <v>0</v>
      </c>
      <c r="G27" s="232"/>
      <c r="H27" s="231">
        <f>SUM(H23:H26)</f>
        <v>0</v>
      </c>
      <c r="I27" s="231">
        <f>SUM(I23:I26)</f>
        <v>0</v>
      </c>
      <c r="J27" s="232"/>
      <c r="K27" s="231">
        <f>SUM(K23:K26)</f>
        <v>0</v>
      </c>
      <c r="L27" s="233"/>
      <c r="M27" s="231">
        <f t="shared" ref="M27:U27" si="2">SUM(M23:M26)</f>
        <v>0</v>
      </c>
      <c r="N27" s="231">
        <f t="shared" si="2"/>
        <v>0</v>
      </c>
      <c r="O27" s="234">
        <f t="shared" si="2"/>
        <v>0</v>
      </c>
      <c r="P27" s="235">
        <f t="shared" si="2"/>
        <v>0</v>
      </c>
      <c r="Q27" s="231">
        <f t="shared" si="2"/>
        <v>0</v>
      </c>
      <c r="R27" s="234">
        <f t="shared" si="2"/>
        <v>0</v>
      </c>
      <c r="S27" s="235">
        <f t="shared" si="2"/>
        <v>0</v>
      </c>
      <c r="T27" s="231">
        <f t="shared" si="2"/>
        <v>0</v>
      </c>
      <c r="U27" s="236">
        <f t="shared" si="2"/>
        <v>0</v>
      </c>
      <c r="V27" s="319"/>
    </row>
    <row r="28" spans="1:28" s="216" customFormat="1" ht="30" customHeight="1" thickTop="1" x14ac:dyDescent="0.2">
      <c r="A28" s="209">
        <v>16</v>
      </c>
      <c r="B28" s="210" t="s">
        <v>193</v>
      </c>
      <c r="C28" s="211" t="s">
        <v>680</v>
      </c>
      <c r="D28" s="844" t="e">
        <f>ROUNDDOWN((E28+E29)/VLOOKUP('Administrator Regression Table'!$P$1,'Administrator Regression Table'!$M$1:$N$9,2),0)</f>
        <v>#N/A</v>
      </c>
      <c r="E28" s="1067">
        <v>0</v>
      </c>
      <c r="F28" s="1067">
        <v>0</v>
      </c>
      <c r="G28" s="321">
        <f>IF((E28+F28)&lt;=0,0,SUM(E28+F28)/SUM(E28+F28+H28+I28+K28))</f>
        <v>0</v>
      </c>
      <c r="H28" s="222">
        <v>0</v>
      </c>
      <c r="I28" s="222">
        <v>0</v>
      </c>
      <c r="J28" s="321">
        <f>IF((H28+I28)&lt;=0,0,SUM(H28+I28)/SUM(E28+F28+H28+I28+K28))</f>
        <v>0</v>
      </c>
      <c r="K28" s="222">
        <v>0</v>
      </c>
      <c r="L28" s="321">
        <f>IF(K28&lt;=0,0,K28/SUM(E28+F28+H28+I28+K28))</f>
        <v>0</v>
      </c>
      <c r="M28" s="1068">
        <v>0</v>
      </c>
      <c r="N28" s="1068">
        <v>0</v>
      </c>
      <c r="O28" s="213">
        <f>SUM(E28+F28+H28+I28+M28+N28+K28)</f>
        <v>0</v>
      </c>
      <c r="P28" s="1070">
        <v>0</v>
      </c>
      <c r="Q28" s="1068">
        <v>0</v>
      </c>
      <c r="R28" s="213">
        <f>SUM(O28:Q28)</f>
        <v>0</v>
      </c>
      <c r="S28" s="221">
        <f>ROUND(SUM(E28+F28),2)+ROUND(SUM(M28+N28+P28+Q28)*G28,2)</f>
        <v>0</v>
      </c>
      <c r="T28" s="222">
        <v>0</v>
      </c>
      <c r="U28" s="237">
        <f>K28+ROUND(SUM(M28+N28+P28+Q28)*L28,2)</f>
        <v>0</v>
      </c>
      <c r="V28" s="319"/>
    </row>
    <row r="29" spans="1:28" s="216" customFormat="1" ht="39.950000000000003" customHeight="1" x14ac:dyDescent="0.2">
      <c r="A29" s="217">
        <v>17</v>
      </c>
      <c r="B29" s="218" t="s">
        <v>193</v>
      </c>
      <c r="C29" s="219" t="s">
        <v>681</v>
      </c>
      <c r="D29" s="842"/>
      <c r="E29" s="1068">
        <v>0</v>
      </c>
      <c r="F29" s="1068">
        <v>0</v>
      </c>
      <c r="G29" s="322">
        <f>IF((E29+F29)&lt;=0,0,SUM(E29+F29)/SUM(E29+F29+H29+I29+K29))</f>
        <v>0</v>
      </c>
      <c r="H29" s="1068">
        <v>0</v>
      </c>
      <c r="I29" s="1068">
        <v>0</v>
      </c>
      <c r="J29" s="322">
        <f>IF((H29+I29)&lt;=0,0,SUM(H29+I29)/SUM(E29+F29+H29+I29+K29))</f>
        <v>0</v>
      </c>
      <c r="K29" s="1068">
        <v>0</v>
      </c>
      <c r="L29" s="322">
        <f>IF(K29&lt;=0,0,K29/SUM(E29+F29+H29+I29+K29))</f>
        <v>0</v>
      </c>
      <c r="M29" s="1068">
        <v>0</v>
      </c>
      <c r="N29" s="1068">
        <v>0</v>
      </c>
      <c r="O29" s="220">
        <f>SUM(E29+F29+H29+I29+M29+N29+K29)</f>
        <v>0</v>
      </c>
      <c r="P29" s="1070">
        <v>0</v>
      </c>
      <c r="Q29" s="1068">
        <v>0</v>
      </c>
      <c r="R29" s="220">
        <f>SUM(O29:Q29)</f>
        <v>0</v>
      </c>
      <c r="S29" s="221">
        <f>ROUND(SUM(E29+F29),2)+ROUND(SUM(M29+N29+P29+Q29)*G29,2)</f>
        <v>0</v>
      </c>
      <c r="T29" s="222">
        <f>ROUND(SUM(H29+I29),2)+ROUND(SUM(M29+N29+P29+Q29)*J29,2)</f>
        <v>0</v>
      </c>
      <c r="U29" s="223">
        <f>K29+ROUND(SUM(M29+N29+P29+Q29)*L29,2)</f>
        <v>0</v>
      </c>
      <c r="V29" s="319"/>
    </row>
    <row r="30" spans="1:28" s="216" customFormat="1" ht="30" customHeight="1" x14ac:dyDescent="0.2">
      <c r="A30" s="217">
        <v>18</v>
      </c>
      <c r="B30" s="218" t="s">
        <v>193</v>
      </c>
      <c r="C30" s="219" t="s">
        <v>317</v>
      </c>
      <c r="D30" s="843"/>
      <c r="E30" s="1068">
        <v>0</v>
      </c>
      <c r="F30" s="1068">
        <v>0</v>
      </c>
      <c r="G30" s="322">
        <f>IF((E30+F30)&lt;=0,0,SUM(E30+F30)/SUM(E30+F30+H30+I30+K30))</f>
        <v>0</v>
      </c>
      <c r="H30" s="1068">
        <v>0</v>
      </c>
      <c r="I30" s="1068">
        <v>0</v>
      </c>
      <c r="J30" s="322">
        <f>IF((H30+I30)&lt;=0,0,SUM(H30+I30)/SUM(E30+F30+H30+I30+K30))</f>
        <v>0</v>
      </c>
      <c r="K30" s="1068">
        <v>0</v>
      </c>
      <c r="L30" s="322">
        <f>IF(K30&lt;=0,0,K30/SUM(E30+F30+H30+I30+K30))</f>
        <v>0</v>
      </c>
      <c r="M30" s="1068">
        <v>0</v>
      </c>
      <c r="N30" s="1068">
        <v>0</v>
      </c>
      <c r="O30" s="220">
        <f>SUM(E30+F30+H30+I30+M30+N30+K30)</f>
        <v>0</v>
      </c>
      <c r="P30" s="1070">
        <v>0</v>
      </c>
      <c r="Q30" s="1068">
        <v>0</v>
      </c>
      <c r="R30" s="220">
        <f>SUM(O30:Q30)</f>
        <v>0</v>
      </c>
      <c r="S30" s="221">
        <f>ROUND(SUM(E30+F30),2)+ROUND(SUM(M30+N30+P30+Q30)*G30,2)</f>
        <v>0</v>
      </c>
      <c r="T30" s="222">
        <f>ROUND(SUM(H30+I30),2)+ROUND(SUM(M30+N30+P30+Q30)*J30,2)</f>
        <v>0</v>
      </c>
      <c r="U30" s="223">
        <f>K30+ROUND(SUM(M30+N30+P30+Q30)*L30,2)</f>
        <v>0</v>
      </c>
      <c r="V30" s="319"/>
    </row>
    <row r="31" spans="1:28" s="216" customFormat="1" ht="30" customHeight="1" x14ac:dyDescent="0.2">
      <c r="A31" s="224">
        <v>19</v>
      </c>
      <c r="B31" s="218" t="s">
        <v>193</v>
      </c>
      <c r="C31" s="225" t="s">
        <v>345</v>
      </c>
      <c r="D31" s="252" t="e">
        <f>SUM(D28:D29)</f>
        <v>#N/A</v>
      </c>
      <c r="E31" s="1068">
        <v>0</v>
      </c>
      <c r="F31" s="1068">
        <v>0</v>
      </c>
      <c r="G31" s="322">
        <f>IF((E31+F31)&lt;=0,0,SUM(E31+F31)/SUM(E31+F31+H31+I31+K31))</f>
        <v>0</v>
      </c>
      <c r="H31" s="1068">
        <v>0</v>
      </c>
      <c r="I31" s="1068">
        <v>0</v>
      </c>
      <c r="J31" s="322">
        <f>IF((H31+I31)&lt;=0,0,SUM(H31+I31)/SUM(E31+F31+H31+I31+K31))</f>
        <v>0</v>
      </c>
      <c r="K31" s="1068">
        <v>0</v>
      </c>
      <c r="L31" s="322">
        <f>IF(K31&lt;=0,0,K31/SUM(E31+F31+H31+I31+K31))</f>
        <v>0</v>
      </c>
      <c r="M31" s="1068">
        <v>0</v>
      </c>
      <c r="N31" s="1068">
        <v>0</v>
      </c>
      <c r="O31" s="220">
        <f>SUM(E31+F31+H31+I31+M31+N31+K31)</f>
        <v>0</v>
      </c>
      <c r="P31" s="1070">
        <v>0</v>
      </c>
      <c r="Q31" s="1068">
        <v>0</v>
      </c>
      <c r="R31" s="220">
        <f>SUM(O31:Q31)</f>
        <v>0</v>
      </c>
      <c r="S31" s="221">
        <f>IF(G31=0,0,IF((M31+N31+P31+Q31)*G31+(E31+F31)&lt;(HLOOKUP('Administrator Regression Table'!$Q$1,'Administrator Regression Table'!$R$1:$U$63,27)*G31),((M31+N31+P31+Q31)*G31+(E31+F31)),(HLOOKUP('Administrator Regression Table'!$Q$1,'Administrator Regression Table'!$R$1:$U$63,27)*G31)))</f>
        <v>0</v>
      </c>
      <c r="T31" s="222">
        <f>R31-U31-S31</f>
        <v>0</v>
      </c>
      <c r="U31" s="223">
        <f>K31+ROUND(SUM(M31+N31+P31+Q31)*L31,2)</f>
        <v>0</v>
      </c>
      <c r="V31" s="319"/>
    </row>
    <row r="32" spans="1:28" s="216" customFormat="1" ht="30" customHeight="1" thickBot="1" x14ac:dyDescent="0.25">
      <c r="A32" s="227">
        <v>20</v>
      </c>
      <c r="B32" s="228" t="s">
        <v>192</v>
      </c>
      <c r="C32" s="229"/>
      <c r="D32" s="230"/>
      <c r="E32" s="231">
        <f>SUM(E28:E31)</f>
        <v>0</v>
      </c>
      <c r="F32" s="231">
        <f>SUM(F28:F31)</f>
        <v>0</v>
      </c>
      <c r="G32" s="232"/>
      <c r="H32" s="231">
        <f>SUM(H28:H31)</f>
        <v>0</v>
      </c>
      <c r="I32" s="231">
        <f>SUM(I28:I31)</f>
        <v>0</v>
      </c>
      <c r="J32" s="232"/>
      <c r="K32" s="231">
        <f>SUM(K28:K31)</f>
        <v>0</v>
      </c>
      <c r="L32" s="233"/>
      <c r="M32" s="231">
        <f t="shared" ref="M32:U32" si="3">SUM(M28:M31)</f>
        <v>0</v>
      </c>
      <c r="N32" s="231">
        <f t="shared" si="3"/>
        <v>0</v>
      </c>
      <c r="O32" s="234">
        <f t="shared" si="3"/>
        <v>0</v>
      </c>
      <c r="P32" s="235">
        <f t="shared" si="3"/>
        <v>0</v>
      </c>
      <c r="Q32" s="231">
        <f t="shared" si="3"/>
        <v>0</v>
      </c>
      <c r="R32" s="234">
        <f t="shared" si="3"/>
        <v>0</v>
      </c>
      <c r="S32" s="235">
        <f t="shared" si="3"/>
        <v>0</v>
      </c>
      <c r="T32" s="231">
        <f t="shared" si="3"/>
        <v>0</v>
      </c>
      <c r="U32" s="236">
        <f t="shared" si="3"/>
        <v>0</v>
      </c>
      <c r="V32" s="319"/>
    </row>
    <row r="33" spans="1:22" s="216" customFormat="1" ht="30" customHeight="1" thickTop="1" x14ac:dyDescent="0.2">
      <c r="A33" s="217">
        <v>21</v>
      </c>
      <c r="B33" s="210" t="s">
        <v>191</v>
      </c>
      <c r="C33" s="211" t="s">
        <v>680</v>
      </c>
      <c r="D33" s="844" t="e">
        <f>ROUNDDOWN((E33+E34)/VLOOKUP('Administrator Regression Table'!$P$1,'Administrator Regression Table'!$M$1:$N$9,2),0)</f>
        <v>#N/A</v>
      </c>
      <c r="E33" s="1067">
        <v>0</v>
      </c>
      <c r="F33" s="1067">
        <v>0</v>
      </c>
      <c r="G33" s="321">
        <f>IF((E33+F33)&lt;=0,0,SUM(E33+F33)/SUM(E33+F33+H33+I33+K33))</f>
        <v>0</v>
      </c>
      <c r="H33" s="222">
        <v>0</v>
      </c>
      <c r="I33" s="222">
        <v>0</v>
      </c>
      <c r="J33" s="321">
        <f>IF((H33+I33)&lt;=0,0,SUM(H33+I33)/SUM(E33+F33+H33+I33+K33))</f>
        <v>0</v>
      </c>
      <c r="K33" s="222">
        <v>0</v>
      </c>
      <c r="L33" s="321">
        <f>IF(K33&lt;=0,0,K33/SUM(E33+F33+H33+I33+K33))</f>
        <v>0</v>
      </c>
      <c r="M33" s="1068">
        <v>0</v>
      </c>
      <c r="N33" s="1068">
        <v>0</v>
      </c>
      <c r="O33" s="213">
        <f>SUM(E33+F33+H33+I33+M33+N33+K33)</f>
        <v>0</v>
      </c>
      <c r="P33" s="1070">
        <v>0</v>
      </c>
      <c r="Q33" s="1068">
        <v>0</v>
      </c>
      <c r="R33" s="213">
        <f>SUM(O33:Q33)</f>
        <v>0</v>
      </c>
      <c r="S33" s="221">
        <f>ROUND(SUM(E33+F33),2)+ROUND(SUM(M33+N33+P33+Q33)*G33,2)</f>
        <v>0</v>
      </c>
      <c r="T33" s="222">
        <v>0</v>
      </c>
      <c r="U33" s="237">
        <f>K33+ROUND(SUM(M33+N33+P33+Q33)*L33,2)</f>
        <v>0</v>
      </c>
      <c r="V33" s="319"/>
    </row>
    <row r="34" spans="1:22" s="216" customFormat="1" ht="39.950000000000003" customHeight="1" x14ac:dyDescent="0.2">
      <c r="A34" s="217">
        <v>22</v>
      </c>
      <c r="B34" s="218" t="s">
        <v>191</v>
      </c>
      <c r="C34" s="219" t="s">
        <v>681</v>
      </c>
      <c r="D34" s="842"/>
      <c r="E34" s="1068">
        <v>0</v>
      </c>
      <c r="F34" s="1068">
        <v>0</v>
      </c>
      <c r="G34" s="322">
        <f>IF((E34+F34)&lt;=0,0,SUM(E34+F34)/SUM(E34+F34+H34+I34+K34))</f>
        <v>0</v>
      </c>
      <c r="H34" s="1068">
        <v>0</v>
      </c>
      <c r="I34" s="1068">
        <v>0</v>
      </c>
      <c r="J34" s="322">
        <f>IF((H34+I34)&lt;=0,0,SUM(H34+I34)/SUM(E34+F34+H34+I34+K34))</f>
        <v>0</v>
      </c>
      <c r="K34" s="1068">
        <v>0</v>
      </c>
      <c r="L34" s="322">
        <f>IF(K34&lt;=0,0,K34/SUM(E34+F34+H34+I34+K34))</f>
        <v>0</v>
      </c>
      <c r="M34" s="1068">
        <v>0</v>
      </c>
      <c r="N34" s="1068">
        <v>0</v>
      </c>
      <c r="O34" s="220">
        <f>SUM(E34+F34+H34+I34+M34+N34+K34)</f>
        <v>0</v>
      </c>
      <c r="P34" s="1070">
        <v>0</v>
      </c>
      <c r="Q34" s="1068">
        <v>0</v>
      </c>
      <c r="R34" s="220">
        <f>SUM(O34:Q34)</f>
        <v>0</v>
      </c>
      <c r="S34" s="221">
        <f>ROUND(SUM(E34+F34),2)+ROUND(SUM(M34+N34+P34+Q34)*G34,2)</f>
        <v>0</v>
      </c>
      <c r="T34" s="222">
        <f>ROUND(SUM(H34+I34),2)+ROUND(SUM(M34+N34+P34+Q34)*J34,2)</f>
        <v>0</v>
      </c>
      <c r="U34" s="223">
        <f>K34+ROUND(SUM(M34+N34+P34+Q34)*L34,2)</f>
        <v>0</v>
      </c>
      <c r="V34" s="319"/>
    </row>
    <row r="35" spans="1:22" s="216" customFormat="1" ht="30" customHeight="1" x14ac:dyDescent="0.2">
      <c r="A35" s="217">
        <v>23</v>
      </c>
      <c r="B35" s="218" t="s">
        <v>191</v>
      </c>
      <c r="C35" s="219" t="s">
        <v>317</v>
      </c>
      <c r="D35" s="843"/>
      <c r="E35" s="1068">
        <v>0</v>
      </c>
      <c r="F35" s="1068">
        <v>0</v>
      </c>
      <c r="G35" s="322">
        <f>IF((E35+F35)&lt;=0,0,SUM(E35+F35)/SUM(E35+F35+H35+I35+K35))</f>
        <v>0</v>
      </c>
      <c r="H35" s="1068">
        <v>0</v>
      </c>
      <c r="I35" s="1068">
        <v>0</v>
      </c>
      <c r="J35" s="322">
        <f>IF((H35+I35)&lt;=0,0,SUM(H35+I35)/SUM(E35+F35+H35+I35+K35))</f>
        <v>0</v>
      </c>
      <c r="K35" s="1068">
        <v>0</v>
      </c>
      <c r="L35" s="322">
        <f>IF(K35&lt;=0,0,K35/SUM(E35+F35+H35+I35+K35))</f>
        <v>0</v>
      </c>
      <c r="M35" s="1068">
        <v>0</v>
      </c>
      <c r="N35" s="1068">
        <v>0</v>
      </c>
      <c r="O35" s="220">
        <f>SUM(E35+F35+H35+I35+M35+N35+K35)</f>
        <v>0</v>
      </c>
      <c r="P35" s="1070">
        <v>0</v>
      </c>
      <c r="Q35" s="1068">
        <v>0</v>
      </c>
      <c r="R35" s="220">
        <f>SUM(O35:Q35)</f>
        <v>0</v>
      </c>
      <c r="S35" s="221">
        <f>ROUND(SUM(E35+F35),2)+ROUND(SUM(M35+N35+P35+Q35)*G35,2)</f>
        <v>0</v>
      </c>
      <c r="T35" s="222">
        <f>ROUND(SUM(H35+I35),2)+ROUND(SUM(M35+N35+P35+Q35)*J35,2)</f>
        <v>0</v>
      </c>
      <c r="U35" s="223">
        <f>K35+ROUND(SUM(M35+N35+P35+Q35)*L35,2)</f>
        <v>0</v>
      </c>
      <c r="V35" s="319"/>
    </row>
    <row r="36" spans="1:22" s="216" customFormat="1" ht="30" customHeight="1" x14ac:dyDescent="0.2">
      <c r="A36" s="238">
        <v>24</v>
      </c>
      <c r="B36" s="218" t="s">
        <v>191</v>
      </c>
      <c r="C36" s="225" t="s">
        <v>345</v>
      </c>
      <c r="D36" s="252" t="e">
        <f>SUM(D33:D34)</f>
        <v>#N/A</v>
      </c>
      <c r="E36" s="1068">
        <v>0</v>
      </c>
      <c r="F36" s="1068">
        <v>0</v>
      </c>
      <c r="G36" s="322">
        <f>IF((E36+F36)&lt;=0,0,SUM(E36+F36)/SUM(E36+F36+H36+I36+K36))</f>
        <v>0</v>
      </c>
      <c r="H36" s="1068">
        <v>0</v>
      </c>
      <c r="I36" s="1068">
        <v>0</v>
      </c>
      <c r="J36" s="322">
        <f>IF((H36+I36)&lt;=0,0,SUM(H36+I36)/SUM(E36+F36+H36+I36+K36))</f>
        <v>0</v>
      </c>
      <c r="K36" s="1068">
        <v>0</v>
      </c>
      <c r="L36" s="322">
        <f>IF(K36&lt;=0,0,K36/SUM(E36+F36+H36+I36+K36))</f>
        <v>0</v>
      </c>
      <c r="M36" s="1068">
        <v>0</v>
      </c>
      <c r="N36" s="1068">
        <v>0</v>
      </c>
      <c r="O36" s="220">
        <f>SUM(E36+F36+H36+I36+M36+N36+K36)</f>
        <v>0</v>
      </c>
      <c r="P36" s="1070">
        <v>0</v>
      </c>
      <c r="Q36" s="1068">
        <v>0</v>
      </c>
      <c r="R36" s="220">
        <f>SUM(O36:Q36)</f>
        <v>0</v>
      </c>
      <c r="S36" s="221">
        <f>IF(G36=0,0,IF((M36+N36+P36+Q36)*G36+(E36+F36)&lt;(HLOOKUP('Administrator Regression Table'!$Q$1,'Administrator Regression Table'!$R$1:$U$63,31)*G36),((M36+N36+P36+Q36)*G36+(E36+F36)),(HLOOKUP('Administrator Regression Table'!$Q$1,'Administrator Regression Table'!$R$1:$U$63,31)*G36)))</f>
        <v>0</v>
      </c>
      <c r="T36" s="222">
        <f>R36-U36-S36</f>
        <v>0</v>
      </c>
      <c r="U36" s="223">
        <f>K36+ROUND(SUM(M36+N36+P36+Q36)*L36,2)</f>
        <v>0</v>
      </c>
      <c r="V36" s="319"/>
    </row>
    <row r="37" spans="1:22" s="216" customFormat="1" ht="30" customHeight="1" thickBot="1" x14ac:dyDescent="0.25">
      <c r="A37" s="227">
        <v>25</v>
      </c>
      <c r="B37" s="228" t="s">
        <v>190</v>
      </c>
      <c r="C37" s="229"/>
      <c r="D37" s="230"/>
      <c r="E37" s="231">
        <f>SUM(E33:E36)</f>
        <v>0</v>
      </c>
      <c r="F37" s="231">
        <f>SUM(F33:F36)</f>
        <v>0</v>
      </c>
      <c r="G37" s="232"/>
      <c r="H37" s="231">
        <f>SUM(H33:H36)</f>
        <v>0</v>
      </c>
      <c r="I37" s="231">
        <f>SUM(I33:I36)</f>
        <v>0</v>
      </c>
      <c r="J37" s="232"/>
      <c r="K37" s="231">
        <f>SUM(K33:K36)</f>
        <v>0</v>
      </c>
      <c r="L37" s="233"/>
      <c r="M37" s="231">
        <f t="shared" ref="M37:U37" si="4">SUM(M33:M36)</f>
        <v>0</v>
      </c>
      <c r="N37" s="231">
        <f t="shared" si="4"/>
        <v>0</v>
      </c>
      <c r="O37" s="234">
        <f t="shared" si="4"/>
        <v>0</v>
      </c>
      <c r="P37" s="235">
        <f t="shared" si="4"/>
        <v>0</v>
      </c>
      <c r="Q37" s="231">
        <f t="shared" si="4"/>
        <v>0</v>
      </c>
      <c r="R37" s="234">
        <f t="shared" si="4"/>
        <v>0</v>
      </c>
      <c r="S37" s="235">
        <f t="shared" si="4"/>
        <v>0</v>
      </c>
      <c r="T37" s="231">
        <f t="shared" si="4"/>
        <v>0</v>
      </c>
      <c r="U37" s="236">
        <f t="shared" si="4"/>
        <v>0</v>
      </c>
      <c r="V37" s="319"/>
    </row>
    <row r="38" spans="1:22" s="216" customFormat="1" ht="30" customHeight="1" thickTop="1" x14ac:dyDescent="0.2">
      <c r="A38" s="217">
        <v>26</v>
      </c>
      <c r="B38" s="239" t="s">
        <v>240</v>
      </c>
      <c r="C38" s="211" t="s">
        <v>680</v>
      </c>
      <c r="D38" s="844" t="e">
        <f>ROUNDDOWN((E38+E39)/VLOOKUP('Administrator Regression Table'!$P$1,'Administrator Regression Table'!$M$1:$N$9,2),0)</f>
        <v>#N/A</v>
      </c>
      <c r="E38" s="1067">
        <v>0</v>
      </c>
      <c r="F38" s="1067">
        <v>0</v>
      </c>
      <c r="G38" s="321">
        <f>IF((E38+F38)&lt;=0,0,SUM(E38+F38)/SUM(E38+F38+H38+I38+K38))</f>
        <v>0</v>
      </c>
      <c r="H38" s="222">
        <v>0</v>
      </c>
      <c r="I38" s="222">
        <v>0</v>
      </c>
      <c r="J38" s="321">
        <f>IF((H38+I38)&lt;=0,0,SUM(H38+I38)/SUM(E38+F38+H38+I38+K38))</f>
        <v>0</v>
      </c>
      <c r="K38" s="222">
        <v>0</v>
      </c>
      <c r="L38" s="321">
        <f>IF(K38&lt;=0,0,K38/SUM(E38+F38+H38+I38+K38))</f>
        <v>0</v>
      </c>
      <c r="M38" s="1068">
        <v>0</v>
      </c>
      <c r="N38" s="1068">
        <v>0</v>
      </c>
      <c r="O38" s="213">
        <f>SUM(E38+F38+H38+I38+M38+N38+K38)</f>
        <v>0</v>
      </c>
      <c r="P38" s="1070">
        <v>0</v>
      </c>
      <c r="Q38" s="1068">
        <v>0</v>
      </c>
      <c r="R38" s="213">
        <f>SUM(O38:Q38)</f>
        <v>0</v>
      </c>
      <c r="S38" s="221">
        <f>ROUND(SUM(E38+F38),2)+ROUND(SUM(M38+N38+P38+Q38)*G38,2)</f>
        <v>0</v>
      </c>
      <c r="T38" s="222">
        <v>0</v>
      </c>
      <c r="U38" s="237">
        <f>K38+ROUND(SUM(M38+N38+P38+Q38)*L38,2)</f>
        <v>0</v>
      </c>
      <c r="V38" s="319"/>
    </row>
    <row r="39" spans="1:22" s="216" customFormat="1" ht="39.950000000000003" customHeight="1" x14ac:dyDescent="0.2">
      <c r="A39" s="209">
        <v>27</v>
      </c>
      <c r="B39" s="240" t="s">
        <v>240</v>
      </c>
      <c r="C39" s="219" t="s">
        <v>681</v>
      </c>
      <c r="D39" s="842"/>
      <c r="E39" s="1068">
        <v>0</v>
      </c>
      <c r="F39" s="1068">
        <v>0</v>
      </c>
      <c r="G39" s="322">
        <f>IF((E39+F39)&lt;=0,0,SUM(E39+F39)/SUM(E39+F39+H39+I39+K39))</f>
        <v>0</v>
      </c>
      <c r="H39" s="1068">
        <v>0</v>
      </c>
      <c r="I39" s="1068">
        <v>0</v>
      </c>
      <c r="J39" s="322">
        <f>IF((H39+I39)&lt;=0,0,SUM(H39+I39)/SUM(E39+F39+H39+I39+K39))</f>
        <v>0</v>
      </c>
      <c r="K39" s="1068">
        <v>0</v>
      </c>
      <c r="L39" s="322">
        <f>IF(K39&lt;=0,0,K39/SUM(E39+F39+H39+I39+K39))</f>
        <v>0</v>
      </c>
      <c r="M39" s="1068">
        <v>0</v>
      </c>
      <c r="N39" s="1068">
        <v>0</v>
      </c>
      <c r="O39" s="220">
        <f>SUM(E39+F39+H39+I39+M39+N39+K39)</f>
        <v>0</v>
      </c>
      <c r="P39" s="1070">
        <v>0</v>
      </c>
      <c r="Q39" s="1068">
        <v>0</v>
      </c>
      <c r="R39" s="220">
        <f>SUM(O39:Q39)</f>
        <v>0</v>
      </c>
      <c r="S39" s="221">
        <f>ROUND(SUM(E39+F39),2)+ROUND(SUM(M39+N39+P39+Q39)*G39,2)</f>
        <v>0</v>
      </c>
      <c r="T39" s="222">
        <f>ROUND(SUM(H39+I39),2)+ROUND(SUM(M39+N39+P39+Q39)*J39,2)</f>
        <v>0</v>
      </c>
      <c r="U39" s="223">
        <f>K39+ROUND(SUM(M39+N39+P39+Q39)*L39,2)</f>
        <v>0</v>
      </c>
      <c r="V39" s="319"/>
    </row>
    <row r="40" spans="1:22" s="216" customFormat="1" ht="30" customHeight="1" x14ac:dyDescent="0.2">
      <c r="A40" s="217">
        <v>28</v>
      </c>
      <c r="B40" s="240" t="s">
        <v>240</v>
      </c>
      <c r="C40" s="219" t="s">
        <v>317</v>
      </c>
      <c r="D40" s="843"/>
      <c r="E40" s="1068">
        <v>0</v>
      </c>
      <c r="F40" s="1068">
        <v>0</v>
      </c>
      <c r="G40" s="322">
        <f>IF((E40+F40)&lt;=0,0,SUM(E40+F40)/SUM(E40+F40+H40+I40+K40))</f>
        <v>0</v>
      </c>
      <c r="H40" s="1068">
        <v>0</v>
      </c>
      <c r="I40" s="1068">
        <v>0</v>
      </c>
      <c r="J40" s="322">
        <f>IF((H40+I40)&lt;=0,0,SUM(H40+I40)/SUM(E40+F40+H40+I40+K40))</f>
        <v>0</v>
      </c>
      <c r="K40" s="1068">
        <v>0</v>
      </c>
      <c r="L40" s="322">
        <f>IF(K40&lt;=0,0,K40/SUM(E40+F40+H40+I40+K40))</f>
        <v>0</v>
      </c>
      <c r="M40" s="1068">
        <v>0</v>
      </c>
      <c r="N40" s="1068">
        <v>0</v>
      </c>
      <c r="O40" s="220">
        <f>SUM(E40+F40+H40+I40+M40+N40+K40)</f>
        <v>0</v>
      </c>
      <c r="P40" s="1070">
        <v>0</v>
      </c>
      <c r="Q40" s="1068">
        <v>0</v>
      </c>
      <c r="R40" s="220">
        <f>SUM(O40:Q40)</f>
        <v>0</v>
      </c>
      <c r="S40" s="221">
        <f>ROUND(SUM(E40+F40),2)+ROUND(SUM(M40+N40+P40+Q40)*G40,2)</f>
        <v>0</v>
      </c>
      <c r="T40" s="222">
        <f>ROUND(SUM(H40+I40),2)+ROUND(SUM(M40+N40+P40+Q40)*J40,2)</f>
        <v>0</v>
      </c>
      <c r="U40" s="223">
        <f>K40+ROUND(SUM(M40+N40+P40+Q40)*L40,2)</f>
        <v>0</v>
      </c>
      <c r="V40" s="319"/>
    </row>
    <row r="41" spans="1:22" s="216" customFormat="1" ht="30" customHeight="1" x14ac:dyDescent="0.2">
      <c r="A41" s="224">
        <v>29</v>
      </c>
      <c r="B41" s="240" t="s">
        <v>240</v>
      </c>
      <c r="C41" s="225" t="s">
        <v>345</v>
      </c>
      <c r="D41" s="252" t="e">
        <f>SUM(D38:D39)</f>
        <v>#N/A</v>
      </c>
      <c r="E41" s="1068">
        <v>0</v>
      </c>
      <c r="F41" s="1068">
        <v>0</v>
      </c>
      <c r="G41" s="322">
        <f>IF((E41+F41)&lt;=0,0,SUM(E41+F41)/SUM(E41+F41+H41+I41+K41))</f>
        <v>0</v>
      </c>
      <c r="H41" s="1068">
        <v>0</v>
      </c>
      <c r="I41" s="1068">
        <v>0</v>
      </c>
      <c r="J41" s="322">
        <f>IF((H41+I41)&lt;=0,0,SUM(H41+I41)/SUM(E41+F41+H41+I41+K41))</f>
        <v>0</v>
      </c>
      <c r="K41" s="1068">
        <v>0</v>
      </c>
      <c r="L41" s="322">
        <f>IF(K41&lt;=0,0,K41/SUM(E41+F41+H41+I41+K41))</f>
        <v>0</v>
      </c>
      <c r="M41" s="1068">
        <v>0</v>
      </c>
      <c r="N41" s="1068">
        <v>0</v>
      </c>
      <c r="O41" s="220">
        <f>SUM(E41+F41+H41+I41+M41+N41+K41)</f>
        <v>0</v>
      </c>
      <c r="P41" s="1070">
        <v>0</v>
      </c>
      <c r="Q41" s="1068">
        <v>0</v>
      </c>
      <c r="R41" s="220">
        <f>SUM(O41:Q41)</f>
        <v>0</v>
      </c>
      <c r="S41" s="221">
        <f>IF(G41=0,0,IF((M41+N41+P41+Q41)*G41+(E41+F41)&lt;(HLOOKUP('Administrator Regression Table'!$Q$1,'Administrator Regression Table'!$R$1:$U$63,35)*G41),((M41+N41+P41+Q41)*G41+(E41+F41)),(HLOOKUP('Administrator Regression Table'!$Q$1,'Administrator Regression Table'!$R$1:$U$63,35)*G41)))</f>
        <v>0</v>
      </c>
      <c r="T41" s="222">
        <f>R41-U41-S41</f>
        <v>0</v>
      </c>
      <c r="U41" s="223">
        <f>K41+ROUND(SUM(M41+N41+P41+Q41)*L41,2)</f>
        <v>0</v>
      </c>
      <c r="V41" s="319"/>
    </row>
    <row r="42" spans="1:22" s="216" customFormat="1" ht="30" customHeight="1" thickBot="1" x14ac:dyDescent="0.25">
      <c r="A42" s="227">
        <v>30</v>
      </c>
      <c r="B42" s="228" t="s">
        <v>189</v>
      </c>
      <c r="C42" s="229"/>
      <c r="D42" s="230"/>
      <c r="E42" s="231">
        <f>SUM(E38:E41)</f>
        <v>0</v>
      </c>
      <c r="F42" s="231">
        <f>SUM(F38:F41)</f>
        <v>0</v>
      </c>
      <c r="G42" s="232"/>
      <c r="H42" s="231">
        <f>SUM(H38:H41)</f>
        <v>0</v>
      </c>
      <c r="I42" s="231">
        <f>SUM(I38:I41)</f>
        <v>0</v>
      </c>
      <c r="J42" s="232"/>
      <c r="K42" s="231">
        <f>SUM(K38:K41)</f>
        <v>0</v>
      </c>
      <c r="L42" s="233"/>
      <c r="M42" s="231">
        <f t="shared" ref="M42:U42" si="5">SUM(M38:M41)</f>
        <v>0</v>
      </c>
      <c r="N42" s="231">
        <f t="shared" si="5"/>
        <v>0</v>
      </c>
      <c r="O42" s="234">
        <f t="shared" si="5"/>
        <v>0</v>
      </c>
      <c r="P42" s="235">
        <f t="shared" si="5"/>
        <v>0</v>
      </c>
      <c r="Q42" s="231">
        <f t="shared" si="5"/>
        <v>0</v>
      </c>
      <c r="R42" s="234">
        <f t="shared" si="5"/>
        <v>0</v>
      </c>
      <c r="S42" s="235">
        <f t="shared" si="5"/>
        <v>0</v>
      </c>
      <c r="T42" s="231">
        <f t="shared" si="5"/>
        <v>0</v>
      </c>
      <c r="U42" s="236">
        <f t="shared" si="5"/>
        <v>0</v>
      </c>
      <c r="V42" s="319"/>
    </row>
    <row r="43" spans="1:22" s="216" customFormat="1" ht="30" customHeight="1" thickTop="1" x14ac:dyDescent="0.2">
      <c r="A43" s="209">
        <v>31</v>
      </c>
      <c r="B43" s="210" t="s">
        <v>188</v>
      </c>
      <c r="C43" s="211" t="s">
        <v>680</v>
      </c>
      <c r="D43" s="844" t="e">
        <f>ROUNDDOWN((E43+E44)/VLOOKUP('Administrator Regression Table'!$P$1,'Administrator Regression Table'!$M$1:$N$9,2),0)</f>
        <v>#N/A</v>
      </c>
      <c r="E43" s="1067">
        <v>0</v>
      </c>
      <c r="F43" s="1067">
        <v>0</v>
      </c>
      <c r="G43" s="321">
        <f>IF((E43+F43)&lt;=0,0,SUM(E43+F43)/SUM(E43+F43+H43+I43+K43))</f>
        <v>0</v>
      </c>
      <c r="H43" s="222">
        <v>0</v>
      </c>
      <c r="I43" s="222">
        <v>0</v>
      </c>
      <c r="J43" s="321">
        <f>IF((H43+I43)&lt;=0,0,SUM(H43+I43)/SUM(E43+F43+H43+I43+K43))</f>
        <v>0</v>
      </c>
      <c r="K43" s="222">
        <v>0</v>
      </c>
      <c r="L43" s="321">
        <f>IF(K43&lt;=0,0,K43/SUM(E43+F43+H43+I43+K43))</f>
        <v>0</v>
      </c>
      <c r="M43" s="1068">
        <v>0</v>
      </c>
      <c r="N43" s="1068">
        <v>0</v>
      </c>
      <c r="O43" s="213">
        <f>SUM(E43+F43+H43+I43+M43+N43+K43)</f>
        <v>0</v>
      </c>
      <c r="P43" s="1070">
        <v>0</v>
      </c>
      <c r="Q43" s="1068">
        <v>0</v>
      </c>
      <c r="R43" s="213">
        <f>SUM(O43:Q43)</f>
        <v>0</v>
      </c>
      <c r="S43" s="221">
        <f>ROUND(SUM(E43+F43),2)+ROUND(SUM(M43+N43+P43+Q43)*G43,2)</f>
        <v>0</v>
      </c>
      <c r="T43" s="222">
        <v>0</v>
      </c>
      <c r="U43" s="237">
        <f>K43+ROUND(SUM(M43+N43+P43+Q43)*L43,2)</f>
        <v>0</v>
      </c>
      <c r="V43" s="319"/>
    </row>
    <row r="44" spans="1:22" s="216" customFormat="1" ht="39.950000000000003" customHeight="1" x14ac:dyDescent="0.2">
      <c r="A44" s="217">
        <v>32</v>
      </c>
      <c r="B44" s="218" t="s">
        <v>188</v>
      </c>
      <c r="C44" s="219" t="s">
        <v>681</v>
      </c>
      <c r="D44" s="842"/>
      <c r="E44" s="1068">
        <v>0</v>
      </c>
      <c r="F44" s="1068">
        <v>0</v>
      </c>
      <c r="G44" s="322">
        <f>IF((E44+F44)&lt;=0,0,SUM(E44+F44)/SUM(E44+F44+H44+I44+K44))</f>
        <v>0</v>
      </c>
      <c r="H44" s="1068">
        <v>0</v>
      </c>
      <c r="I44" s="1068">
        <v>0</v>
      </c>
      <c r="J44" s="322">
        <f>IF((H44+I44)&lt;=0,0,SUM(H44+I44)/SUM(E44+F44+H44+I44+K44))</f>
        <v>0</v>
      </c>
      <c r="K44" s="1068">
        <v>0</v>
      </c>
      <c r="L44" s="322">
        <f>IF(K44&lt;=0,0,K44/SUM(E44+F44+H44+I44+K44))</f>
        <v>0</v>
      </c>
      <c r="M44" s="1068">
        <v>0</v>
      </c>
      <c r="N44" s="1068">
        <v>0</v>
      </c>
      <c r="O44" s="220">
        <f>SUM(E44+F44+H44+I44+M44+N44+K44)</f>
        <v>0</v>
      </c>
      <c r="P44" s="1070">
        <v>0</v>
      </c>
      <c r="Q44" s="1068">
        <v>0</v>
      </c>
      <c r="R44" s="220">
        <f>SUM(O44:Q44)</f>
        <v>0</v>
      </c>
      <c r="S44" s="221">
        <f>ROUND(SUM(E44+F44),2)+ROUND(SUM(M44+N44+P44+Q44)*G44,2)</f>
        <v>0</v>
      </c>
      <c r="T44" s="222">
        <f>ROUND(SUM(H44+I44),2)+ROUND(SUM(M44+N44+P44+Q44)*J44,2)</f>
        <v>0</v>
      </c>
      <c r="U44" s="223">
        <f>K44+ROUND(SUM(M44+N44+P44+Q44)*L44,2)</f>
        <v>0</v>
      </c>
      <c r="V44" s="319"/>
    </row>
    <row r="45" spans="1:22" s="216" customFormat="1" ht="30" customHeight="1" x14ac:dyDescent="0.2">
      <c r="A45" s="217">
        <v>33</v>
      </c>
      <c r="B45" s="218" t="s">
        <v>188</v>
      </c>
      <c r="C45" s="219" t="s">
        <v>317</v>
      </c>
      <c r="D45" s="843"/>
      <c r="E45" s="1068">
        <v>0</v>
      </c>
      <c r="F45" s="1068">
        <v>0</v>
      </c>
      <c r="G45" s="322">
        <f>IF((E45+F45)&lt;=0,0,SUM(E45+F45)/SUM(E45+F45+H45+I45+K45))</f>
        <v>0</v>
      </c>
      <c r="H45" s="1068">
        <v>0</v>
      </c>
      <c r="I45" s="1068">
        <v>0</v>
      </c>
      <c r="J45" s="322">
        <f>IF((H45+I45)&lt;=0,0,SUM(H45+I45)/SUM(E45+F45+H45+I45+K45))</f>
        <v>0</v>
      </c>
      <c r="K45" s="1068">
        <v>0</v>
      </c>
      <c r="L45" s="322">
        <f>IF(K45&lt;=0,0,K45/SUM(E45+F45+H45+I45+K45))</f>
        <v>0</v>
      </c>
      <c r="M45" s="1068">
        <v>0</v>
      </c>
      <c r="N45" s="1068">
        <v>0</v>
      </c>
      <c r="O45" s="220">
        <f>SUM(E45+F45+H45+I45+M45+N45+K45)</f>
        <v>0</v>
      </c>
      <c r="P45" s="1070">
        <v>0</v>
      </c>
      <c r="Q45" s="1068">
        <v>0</v>
      </c>
      <c r="R45" s="220">
        <f>SUM(O45:Q45)</f>
        <v>0</v>
      </c>
      <c r="S45" s="221">
        <f>ROUND(SUM(E45+F45),2)+ROUND(SUM(M45+N45+P45+Q45)*G45,2)</f>
        <v>0</v>
      </c>
      <c r="T45" s="222">
        <f>ROUND(SUM(H45+I45),2)+ROUND(SUM(M45+N45+P45+Q45)*J45,2)</f>
        <v>0</v>
      </c>
      <c r="U45" s="223">
        <f>K45+ROUND(SUM(M45+N45+P45+Q45)*L45,2)</f>
        <v>0</v>
      </c>
      <c r="V45" s="319"/>
    </row>
    <row r="46" spans="1:22" s="216" customFormat="1" ht="30" customHeight="1" x14ac:dyDescent="0.2">
      <c r="A46" s="224">
        <v>34</v>
      </c>
      <c r="B46" s="218" t="s">
        <v>188</v>
      </c>
      <c r="C46" s="225" t="s">
        <v>345</v>
      </c>
      <c r="D46" s="252" t="e">
        <f>SUM(D43:D44)</f>
        <v>#N/A</v>
      </c>
      <c r="E46" s="1068">
        <v>0</v>
      </c>
      <c r="F46" s="1068">
        <v>0</v>
      </c>
      <c r="G46" s="322">
        <f>IF((E46+F46)&lt;=0,0,SUM(E46+F46)/SUM(E46+F46+H46+I46+K46))</f>
        <v>0</v>
      </c>
      <c r="H46" s="1068">
        <v>0</v>
      </c>
      <c r="I46" s="1068">
        <v>0</v>
      </c>
      <c r="J46" s="322">
        <f>IF((H46+I46)&lt;=0,0,SUM(H46+I46)/SUM(E46+F46+H46+I46+K46))</f>
        <v>0</v>
      </c>
      <c r="K46" s="1068">
        <v>0</v>
      </c>
      <c r="L46" s="322">
        <f>IF(K46&lt;=0,0,K46/SUM(E46+F46+H46+I46+K46))</f>
        <v>0</v>
      </c>
      <c r="M46" s="1068">
        <v>0</v>
      </c>
      <c r="N46" s="1068">
        <v>0</v>
      </c>
      <c r="O46" s="220">
        <f>SUM(E46+F46+H46+I46+M46+N46+K46)</f>
        <v>0</v>
      </c>
      <c r="P46" s="1070">
        <v>0</v>
      </c>
      <c r="Q46" s="1068">
        <v>0</v>
      </c>
      <c r="R46" s="220">
        <f>SUM(O46:Q46)</f>
        <v>0</v>
      </c>
      <c r="S46" s="221">
        <f>IF(G46=0,0,IF((M46+N46+P46+Q46)*G46+(E46+F46)&lt;(HLOOKUP('Administrator Regression Table'!$Q$1,'Administrator Regression Table'!$R$1:$U$63,39)*G46),((M46+N46+P46+Q46)*G46+(E46+F46)),(HLOOKUP('Administrator Regression Table'!$Q$1,'Administrator Regression Table'!$R$1:$U$63,39)*G46)))</f>
        <v>0</v>
      </c>
      <c r="T46" s="222">
        <f>R46-U46-S46</f>
        <v>0</v>
      </c>
      <c r="U46" s="223">
        <f>K46+ROUND(SUM(M46+N46+P46+Q46)*L46,2)</f>
        <v>0</v>
      </c>
      <c r="V46" s="319"/>
    </row>
    <row r="47" spans="1:22" s="216" customFormat="1" ht="30" customHeight="1" thickBot="1" x14ac:dyDescent="0.25">
      <c r="A47" s="227">
        <v>35</v>
      </c>
      <c r="B47" s="228" t="s">
        <v>187</v>
      </c>
      <c r="C47" s="229"/>
      <c r="D47" s="230"/>
      <c r="E47" s="231">
        <f>SUM(E43:E46)</f>
        <v>0</v>
      </c>
      <c r="F47" s="231">
        <f>SUM(F43:F46)</f>
        <v>0</v>
      </c>
      <c r="G47" s="232"/>
      <c r="H47" s="231">
        <f>SUM(H43:H46)</f>
        <v>0</v>
      </c>
      <c r="I47" s="231">
        <f>SUM(I43:I46)</f>
        <v>0</v>
      </c>
      <c r="J47" s="232"/>
      <c r="K47" s="231">
        <f>SUM(K43:K46)</f>
        <v>0</v>
      </c>
      <c r="L47" s="233"/>
      <c r="M47" s="231">
        <f t="shared" ref="M47:U47" si="6">SUM(M43:M46)</f>
        <v>0</v>
      </c>
      <c r="N47" s="231">
        <f t="shared" si="6"/>
        <v>0</v>
      </c>
      <c r="O47" s="234">
        <f t="shared" si="6"/>
        <v>0</v>
      </c>
      <c r="P47" s="235">
        <f t="shared" si="6"/>
        <v>0</v>
      </c>
      <c r="Q47" s="231">
        <f t="shared" si="6"/>
        <v>0</v>
      </c>
      <c r="R47" s="234">
        <f t="shared" si="6"/>
        <v>0</v>
      </c>
      <c r="S47" s="235">
        <f t="shared" si="6"/>
        <v>0</v>
      </c>
      <c r="T47" s="231">
        <f t="shared" si="6"/>
        <v>0</v>
      </c>
      <c r="U47" s="236">
        <f t="shared" si="6"/>
        <v>0</v>
      </c>
      <c r="V47" s="319"/>
    </row>
    <row r="48" spans="1:22" s="216" customFormat="1" ht="30" customHeight="1" thickTop="1" x14ac:dyDescent="0.2">
      <c r="A48" s="217">
        <v>36</v>
      </c>
      <c r="B48" s="210" t="s">
        <v>186</v>
      </c>
      <c r="C48" s="211" t="s">
        <v>680</v>
      </c>
      <c r="D48" s="844" t="e">
        <f>ROUNDDOWN((E48+E49)/VLOOKUP('Administrator Regression Table'!$P$1,'Administrator Regression Table'!$M$1:$N$9,2),0)</f>
        <v>#N/A</v>
      </c>
      <c r="E48" s="1067">
        <v>0</v>
      </c>
      <c r="F48" s="1067">
        <v>0</v>
      </c>
      <c r="G48" s="321">
        <f>IF((E48+F48)&lt;=0,0,SUM(E48+F48)/SUM(E48+F48+H48+I48+K48))</f>
        <v>0</v>
      </c>
      <c r="H48" s="222">
        <v>0</v>
      </c>
      <c r="I48" s="222">
        <v>0</v>
      </c>
      <c r="J48" s="321">
        <f>IF((H48+I48)&lt;=0,0,SUM(H48+I48)/SUM(E48+F48+H48+I48+K48))</f>
        <v>0</v>
      </c>
      <c r="K48" s="222">
        <v>0</v>
      </c>
      <c r="L48" s="321">
        <f>IF(K48&lt;=0,0,K48/SUM(E48+F48+H48+I48+K48))</f>
        <v>0</v>
      </c>
      <c r="M48" s="1068">
        <v>0</v>
      </c>
      <c r="N48" s="1068">
        <v>0</v>
      </c>
      <c r="O48" s="213">
        <f>SUM(E48+F48+H48+I48+M48+N48+K48)</f>
        <v>0</v>
      </c>
      <c r="P48" s="1070">
        <v>0</v>
      </c>
      <c r="Q48" s="1068">
        <v>0</v>
      </c>
      <c r="R48" s="213">
        <f>SUM(O48:Q48)</f>
        <v>0</v>
      </c>
      <c r="S48" s="221">
        <f>ROUND(SUM(E48+F48),2)+ROUND(SUM(M48+N48+P48+Q48)*G48,2)</f>
        <v>0</v>
      </c>
      <c r="T48" s="222">
        <v>0</v>
      </c>
      <c r="U48" s="237">
        <f>K48+ROUND(SUM(M48+N48+P48+Q48)*L48,2)</f>
        <v>0</v>
      </c>
      <c r="V48" s="319"/>
    </row>
    <row r="49" spans="1:22" s="216" customFormat="1" ht="39.950000000000003" customHeight="1" x14ac:dyDescent="0.2">
      <c r="A49" s="217">
        <v>37</v>
      </c>
      <c r="B49" s="218" t="s">
        <v>186</v>
      </c>
      <c r="C49" s="219" t="s">
        <v>681</v>
      </c>
      <c r="D49" s="842"/>
      <c r="E49" s="1068">
        <v>0</v>
      </c>
      <c r="F49" s="1068">
        <v>0</v>
      </c>
      <c r="G49" s="322">
        <f>IF((E49+F49)&lt;=0,0,SUM(E49+F49)/SUM(E49+F49+H49+I49+K49))</f>
        <v>0</v>
      </c>
      <c r="H49" s="1068">
        <v>0</v>
      </c>
      <c r="I49" s="1068">
        <v>0</v>
      </c>
      <c r="J49" s="322">
        <f>IF((H49+I49)&lt;=0,0,SUM(H49+I49)/SUM(E49+F49+H49+I49+K49))</f>
        <v>0</v>
      </c>
      <c r="K49" s="1068">
        <v>0</v>
      </c>
      <c r="L49" s="322">
        <f>IF(K49&lt;=0,0,K49/SUM(E49+F49+H49+I49+K49))</f>
        <v>0</v>
      </c>
      <c r="M49" s="1068">
        <v>0</v>
      </c>
      <c r="N49" s="1068">
        <v>0</v>
      </c>
      <c r="O49" s="220">
        <f>SUM(E49+F49+H49+I49+M49+N49+K49)</f>
        <v>0</v>
      </c>
      <c r="P49" s="1070">
        <v>0</v>
      </c>
      <c r="Q49" s="1068">
        <v>0</v>
      </c>
      <c r="R49" s="220">
        <f>SUM(O49:Q49)</f>
        <v>0</v>
      </c>
      <c r="S49" s="221">
        <f>ROUND(SUM(E49+F49),2)+ROUND(SUM(M49+N49+P49+Q49)*G49,2)</f>
        <v>0</v>
      </c>
      <c r="T49" s="222">
        <f>ROUND(SUM(H49+I49),2)+ROUND(SUM(M49+N49+P49+Q49)*J49,2)</f>
        <v>0</v>
      </c>
      <c r="U49" s="223">
        <f>K49+ROUND(SUM(M49+N49+P49+Q49)*L49,2)</f>
        <v>0</v>
      </c>
      <c r="V49" s="319"/>
    </row>
    <row r="50" spans="1:22" s="216" customFormat="1" ht="30" customHeight="1" x14ac:dyDescent="0.2">
      <c r="A50" s="217">
        <v>38</v>
      </c>
      <c r="B50" s="218" t="s">
        <v>186</v>
      </c>
      <c r="C50" s="219" t="s">
        <v>317</v>
      </c>
      <c r="D50" s="843"/>
      <c r="E50" s="1068">
        <v>0</v>
      </c>
      <c r="F50" s="1068">
        <v>0</v>
      </c>
      <c r="G50" s="322">
        <f>IF((E50+F50)&lt;=0,0,SUM(E50+F50)/SUM(E50+F50+H50+I50+K50))</f>
        <v>0</v>
      </c>
      <c r="H50" s="1068">
        <v>0</v>
      </c>
      <c r="I50" s="1068">
        <v>0</v>
      </c>
      <c r="J50" s="322">
        <f>IF((H50+I50)&lt;=0,0,SUM(H50+I50)/SUM(E50+F50+H50+I50+K50))</f>
        <v>0</v>
      </c>
      <c r="K50" s="1068">
        <v>0</v>
      </c>
      <c r="L50" s="322">
        <f>IF(K50&lt;=0,0,K50/SUM(E50+F50+H50+I50+K50))</f>
        <v>0</v>
      </c>
      <c r="M50" s="1068">
        <v>0</v>
      </c>
      <c r="N50" s="1068">
        <v>0</v>
      </c>
      <c r="O50" s="220">
        <f>SUM(E50+F50+H50+I50+M50+N50+K50)</f>
        <v>0</v>
      </c>
      <c r="P50" s="1070">
        <v>0</v>
      </c>
      <c r="Q50" s="1068">
        <v>0</v>
      </c>
      <c r="R50" s="220">
        <f>SUM(O50:Q50)</f>
        <v>0</v>
      </c>
      <c r="S50" s="221">
        <f>ROUND(SUM(E50+F50),2)+ROUND(SUM(M50+N50+P50+Q50)*G50,2)</f>
        <v>0</v>
      </c>
      <c r="T50" s="222">
        <f>ROUND(SUM(H50+I50),2)+ROUND(SUM(M50+N50+P50+Q50)*J50,2)</f>
        <v>0</v>
      </c>
      <c r="U50" s="223">
        <f>K50+ROUND(SUM(M50+N50+P50+Q50)*L50,2)</f>
        <v>0</v>
      </c>
      <c r="V50" s="319"/>
    </row>
    <row r="51" spans="1:22" s="216" customFormat="1" ht="30" customHeight="1" x14ac:dyDescent="0.2">
      <c r="A51" s="238">
        <v>39</v>
      </c>
      <c r="B51" s="218" t="s">
        <v>186</v>
      </c>
      <c r="C51" s="225" t="s">
        <v>345</v>
      </c>
      <c r="D51" s="226" t="e">
        <f>SUM(D48:D49)</f>
        <v>#N/A</v>
      </c>
      <c r="E51" s="1068">
        <v>0</v>
      </c>
      <c r="F51" s="1068">
        <v>0</v>
      </c>
      <c r="G51" s="322">
        <f>IF((E51+F51)&lt;=0,0,SUM(E51+F51)/SUM(E51+F51+H51+I51+K51))</f>
        <v>0</v>
      </c>
      <c r="H51" s="1068">
        <v>0</v>
      </c>
      <c r="I51" s="1068">
        <v>0</v>
      </c>
      <c r="J51" s="322">
        <f>IF((H51+I51)&lt;=0,0,SUM(H51+I51)/SUM(E51+F51+H51+I51+K51))</f>
        <v>0</v>
      </c>
      <c r="K51" s="1068">
        <v>0</v>
      </c>
      <c r="L51" s="322">
        <f>IF(K51&lt;=0,0,K51/SUM(E51+F51+H51+I51+K51))</f>
        <v>0</v>
      </c>
      <c r="M51" s="1068">
        <v>0</v>
      </c>
      <c r="N51" s="1068">
        <v>0</v>
      </c>
      <c r="O51" s="220">
        <f>SUM(E51+F51+H51+I51+M51+N51+K51)</f>
        <v>0</v>
      </c>
      <c r="P51" s="1070">
        <v>0</v>
      </c>
      <c r="Q51" s="1068">
        <v>0</v>
      </c>
      <c r="R51" s="220">
        <f>SUM(O51:Q51)</f>
        <v>0</v>
      </c>
      <c r="S51" s="221">
        <f>IF(G51=0,0,IF((M51+N51+P51+Q51)*G51+(E51+F51)&lt;(HLOOKUP('Administrator Regression Table'!$Q$1,'Administrator Regression Table'!$R$1:$U$63,43)*G51),((M51+N51+P51+Q51)*G51+(E51+F51)),(HLOOKUP('Administrator Regression Table'!$Q$1,'Administrator Regression Table'!$R$1:$U$63,43)*G51)))</f>
        <v>0</v>
      </c>
      <c r="T51" s="222">
        <f>R51-U51-S51</f>
        <v>0</v>
      </c>
      <c r="U51" s="223">
        <f>K51+ROUND(SUM(M51+N51+P51+Q51)*L51,2)</f>
        <v>0</v>
      </c>
      <c r="V51" s="319"/>
    </row>
    <row r="52" spans="1:22" s="216" customFormat="1" ht="30" customHeight="1" thickBot="1" x14ac:dyDescent="0.25">
      <c r="A52" s="227">
        <v>40</v>
      </c>
      <c r="B52" s="228" t="s">
        <v>185</v>
      </c>
      <c r="C52" s="229"/>
      <c r="D52" s="230"/>
      <c r="E52" s="231">
        <f>SUM(E48:E51)</f>
        <v>0</v>
      </c>
      <c r="F52" s="231">
        <f>SUM(F48:F51)</f>
        <v>0</v>
      </c>
      <c r="G52" s="232"/>
      <c r="H52" s="231">
        <f>SUM(H48:H51)</f>
        <v>0</v>
      </c>
      <c r="I52" s="231">
        <f>SUM(I48:I51)</f>
        <v>0</v>
      </c>
      <c r="J52" s="232"/>
      <c r="K52" s="231">
        <f>SUM(K48:K51)</f>
        <v>0</v>
      </c>
      <c r="L52" s="233"/>
      <c r="M52" s="231">
        <f t="shared" ref="M52:U52" si="7">SUM(M48:M51)</f>
        <v>0</v>
      </c>
      <c r="N52" s="231">
        <f t="shared" si="7"/>
        <v>0</v>
      </c>
      <c r="O52" s="234">
        <f t="shared" si="7"/>
        <v>0</v>
      </c>
      <c r="P52" s="235">
        <f t="shared" si="7"/>
        <v>0</v>
      </c>
      <c r="Q52" s="231">
        <f t="shared" si="7"/>
        <v>0</v>
      </c>
      <c r="R52" s="234">
        <f t="shared" si="7"/>
        <v>0</v>
      </c>
      <c r="S52" s="235">
        <f t="shared" si="7"/>
        <v>0</v>
      </c>
      <c r="T52" s="231">
        <f t="shared" si="7"/>
        <v>0</v>
      </c>
      <c r="U52" s="236">
        <f t="shared" si="7"/>
        <v>0</v>
      </c>
      <c r="V52" s="319"/>
    </row>
    <row r="53" spans="1:22" s="216" customFormat="1" ht="30" customHeight="1" thickTop="1" x14ac:dyDescent="0.2">
      <c r="A53" s="217">
        <v>41</v>
      </c>
      <c r="B53" s="239" t="s">
        <v>241</v>
      </c>
      <c r="C53" s="211" t="s">
        <v>680</v>
      </c>
      <c r="D53" s="844" t="e">
        <f>ROUNDDOWN((E53+E54)/VLOOKUP('Administrator Regression Table'!$P$1,'Administrator Regression Table'!$M$1:$N$9,2),0)</f>
        <v>#N/A</v>
      </c>
      <c r="E53" s="1067">
        <v>0</v>
      </c>
      <c r="F53" s="1067">
        <v>0</v>
      </c>
      <c r="G53" s="321">
        <f>IF((E53+F53)&lt;=0,0,SUM(E53+F53)/SUM(E53+F53+H53+I53+K53))</f>
        <v>0</v>
      </c>
      <c r="H53" s="222">
        <v>0</v>
      </c>
      <c r="I53" s="222">
        <v>0</v>
      </c>
      <c r="J53" s="321">
        <f>IF((H53+I53)&lt;=0,0,SUM(H53+I53)/SUM(E53+F53+H53+I53+K53))</f>
        <v>0</v>
      </c>
      <c r="K53" s="222">
        <v>0</v>
      </c>
      <c r="L53" s="321">
        <f>IF(K53&lt;=0,0,K53/SUM(E53+F53+H53+I53+K53))</f>
        <v>0</v>
      </c>
      <c r="M53" s="1068">
        <v>0</v>
      </c>
      <c r="N53" s="1068">
        <v>0</v>
      </c>
      <c r="O53" s="213">
        <f>SUM(E53+F53+H53+I53+M53+N53+K53)</f>
        <v>0</v>
      </c>
      <c r="P53" s="1070">
        <v>0</v>
      </c>
      <c r="Q53" s="1068">
        <v>0</v>
      </c>
      <c r="R53" s="213">
        <f>SUM(O53:Q53)</f>
        <v>0</v>
      </c>
      <c r="S53" s="221">
        <f>ROUND(SUM(E53+F53),2)+ROUND(SUM(M53+N53+P53+Q53)*G53,2)</f>
        <v>0</v>
      </c>
      <c r="T53" s="222">
        <v>0</v>
      </c>
      <c r="U53" s="237">
        <f>K53+ROUND(SUM(M53+N53+P53+Q53)*L53,2)</f>
        <v>0</v>
      </c>
      <c r="V53" s="319"/>
    </row>
    <row r="54" spans="1:22" s="216" customFormat="1" ht="39.950000000000003" customHeight="1" x14ac:dyDescent="0.2">
      <c r="A54" s="209">
        <v>42</v>
      </c>
      <c r="B54" s="240" t="s">
        <v>241</v>
      </c>
      <c r="C54" s="219" t="s">
        <v>681</v>
      </c>
      <c r="D54" s="842"/>
      <c r="E54" s="1068">
        <v>0</v>
      </c>
      <c r="F54" s="1068">
        <v>0</v>
      </c>
      <c r="G54" s="322">
        <f>IF((E54+F54)&lt;=0,0,SUM(E54+F54)/SUM(E54+F54+H54+I54+K54))</f>
        <v>0</v>
      </c>
      <c r="H54" s="1068">
        <v>0</v>
      </c>
      <c r="I54" s="1068">
        <v>0</v>
      </c>
      <c r="J54" s="322">
        <f>IF((H54+I54)&lt;=0,0,SUM(H54+I54)/SUM(E54+F54+H54+I54+K54))</f>
        <v>0</v>
      </c>
      <c r="K54" s="1068">
        <v>0</v>
      </c>
      <c r="L54" s="322">
        <f>IF(K54&lt;=0,0,K54/SUM(E54+F54+H54+I54+K54))</f>
        <v>0</v>
      </c>
      <c r="M54" s="1068">
        <v>0</v>
      </c>
      <c r="N54" s="1068">
        <v>0</v>
      </c>
      <c r="O54" s="220">
        <f>SUM(E54+F54+H54+I54+M54+N54+K54)</f>
        <v>0</v>
      </c>
      <c r="P54" s="1070">
        <v>0</v>
      </c>
      <c r="Q54" s="1068">
        <v>0</v>
      </c>
      <c r="R54" s="220">
        <f>SUM(O54:Q54)</f>
        <v>0</v>
      </c>
      <c r="S54" s="221">
        <f>ROUND(SUM(E54+F54),2)+ROUND(SUM(M54+N54+P54+Q54)*G54,2)</f>
        <v>0</v>
      </c>
      <c r="T54" s="222">
        <f>ROUND(SUM(H54+I54),2)+ROUND(SUM(M54+N54+P54+Q54)*J54,2)</f>
        <v>0</v>
      </c>
      <c r="U54" s="223">
        <f>K54+ROUND(SUM(M54+N54+P54+Q54)*L54,2)</f>
        <v>0</v>
      </c>
      <c r="V54" s="319"/>
    </row>
    <row r="55" spans="1:22" s="216" customFormat="1" ht="30" customHeight="1" x14ac:dyDescent="0.2">
      <c r="A55" s="217">
        <v>43</v>
      </c>
      <c r="B55" s="240" t="s">
        <v>241</v>
      </c>
      <c r="C55" s="219" t="s">
        <v>317</v>
      </c>
      <c r="D55" s="843"/>
      <c r="E55" s="1068">
        <v>0</v>
      </c>
      <c r="F55" s="1068">
        <v>0</v>
      </c>
      <c r="G55" s="322">
        <f>IF((E55+F55)&lt;=0,0,SUM(E55+F55)/SUM(E55+F55+H55+I55+K55))</f>
        <v>0</v>
      </c>
      <c r="H55" s="1068">
        <v>0</v>
      </c>
      <c r="I55" s="1068">
        <v>0</v>
      </c>
      <c r="J55" s="322">
        <f>IF((H55+I55)&lt;=0,0,SUM(H55+I55)/SUM(E55+F55+H55+I55+K55))</f>
        <v>0</v>
      </c>
      <c r="K55" s="1068">
        <v>0</v>
      </c>
      <c r="L55" s="322">
        <f>IF(K55&lt;=0,0,K55/SUM(E55+F55+H55+I55+K55))</f>
        <v>0</v>
      </c>
      <c r="M55" s="1068">
        <v>0</v>
      </c>
      <c r="N55" s="1068">
        <v>0</v>
      </c>
      <c r="O55" s="220">
        <f>SUM(E55+F55+H55+I55+M55+N55+K55)</f>
        <v>0</v>
      </c>
      <c r="P55" s="1070">
        <v>0</v>
      </c>
      <c r="Q55" s="1068">
        <v>0</v>
      </c>
      <c r="R55" s="220">
        <f>SUM(O55:Q55)</f>
        <v>0</v>
      </c>
      <c r="S55" s="221">
        <f>ROUND(SUM(E55+F55),2)+ROUND(SUM(M55+N55+P55+Q55)*G55,2)</f>
        <v>0</v>
      </c>
      <c r="T55" s="222">
        <f>ROUND(SUM(H55+I55),2)+ROUND(SUM(M55+N55+P55+Q55)*J55,2)</f>
        <v>0</v>
      </c>
      <c r="U55" s="223">
        <f>K55+ROUND(SUM(M55+N55+P55+Q55)*L55,2)</f>
        <v>0</v>
      </c>
      <c r="V55" s="319"/>
    </row>
    <row r="56" spans="1:22" s="216" customFormat="1" ht="30" customHeight="1" x14ac:dyDescent="0.2">
      <c r="A56" s="224">
        <v>44</v>
      </c>
      <c r="B56" s="240" t="s">
        <v>241</v>
      </c>
      <c r="C56" s="225" t="s">
        <v>345</v>
      </c>
      <c r="D56" s="252" t="e">
        <f>SUM(D53:D54)</f>
        <v>#N/A</v>
      </c>
      <c r="E56" s="1068">
        <v>0</v>
      </c>
      <c r="F56" s="1068">
        <v>0</v>
      </c>
      <c r="G56" s="322">
        <f>IF((E56+F56)&lt;=0,0,SUM(E56+F56)/SUM(E56+F56+H56+I56+K56))</f>
        <v>0</v>
      </c>
      <c r="H56" s="1068">
        <v>0</v>
      </c>
      <c r="I56" s="1068">
        <v>0</v>
      </c>
      <c r="J56" s="322">
        <f>IF((H56+I56)&lt;=0,0,SUM(H56+I56)/SUM(E56+F56+H56+I56+K56))</f>
        <v>0</v>
      </c>
      <c r="K56" s="1068">
        <v>0</v>
      </c>
      <c r="L56" s="322">
        <f>IF(K56&lt;=0,0,K56/SUM(E56+F56+H56+I56+K56))</f>
        <v>0</v>
      </c>
      <c r="M56" s="1068">
        <v>0</v>
      </c>
      <c r="N56" s="1068">
        <v>0</v>
      </c>
      <c r="O56" s="220">
        <f>SUM(E56+F56+H56+I56+M56+N56+K56)</f>
        <v>0</v>
      </c>
      <c r="P56" s="1070">
        <v>0</v>
      </c>
      <c r="Q56" s="1068">
        <v>0</v>
      </c>
      <c r="R56" s="220">
        <f>SUM(O56:Q56)</f>
        <v>0</v>
      </c>
      <c r="S56" s="221">
        <f>IF(G56=0,0,IF((M56+N56+P56+Q56)*G56+(E56+F56)&lt;(HLOOKUP('Administrator Regression Table'!$Q$1,'Administrator Regression Table'!$R$1:$U$63,47)*G56),((M56+N56+P56+Q56)*G56+(E56+F56)),(HLOOKUP('Administrator Regression Table'!$Q$1,'Administrator Regression Table'!$R$1:$U$63,47)*G56)))</f>
        <v>0</v>
      </c>
      <c r="T56" s="222">
        <f>R56-U56-S56</f>
        <v>0</v>
      </c>
      <c r="U56" s="223">
        <f>K56+ROUND(SUM(M56+N56+P56+Q56)*L56,2)</f>
        <v>0</v>
      </c>
      <c r="V56" s="319"/>
    </row>
    <row r="57" spans="1:22" s="216" customFormat="1" ht="30" customHeight="1" thickBot="1" x14ac:dyDescent="0.25">
      <c r="A57" s="227">
        <v>45</v>
      </c>
      <c r="B57" s="228" t="s">
        <v>184</v>
      </c>
      <c r="C57" s="229"/>
      <c r="D57" s="230"/>
      <c r="E57" s="231">
        <f>SUM(E53:E56)</f>
        <v>0</v>
      </c>
      <c r="F57" s="231">
        <f>SUM(F53:F56)</f>
        <v>0</v>
      </c>
      <c r="G57" s="232"/>
      <c r="H57" s="231">
        <f>SUM(H53:H56)</f>
        <v>0</v>
      </c>
      <c r="I57" s="231">
        <f>SUM(I53:I56)</f>
        <v>0</v>
      </c>
      <c r="J57" s="232"/>
      <c r="K57" s="231">
        <f>SUM(K53:K56)</f>
        <v>0</v>
      </c>
      <c r="L57" s="233"/>
      <c r="M57" s="231">
        <f t="shared" ref="M57:U57" si="8">SUM(M53:M56)</f>
        <v>0</v>
      </c>
      <c r="N57" s="231">
        <f t="shared" si="8"/>
        <v>0</v>
      </c>
      <c r="O57" s="234">
        <f t="shared" si="8"/>
        <v>0</v>
      </c>
      <c r="P57" s="235">
        <f t="shared" si="8"/>
        <v>0</v>
      </c>
      <c r="Q57" s="231">
        <f t="shared" si="8"/>
        <v>0</v>
      </c>
      <c r="R57" s="234">
        <f t="shared" si="8"/>
        <v>0</v>
      </c>
      <c r="S57" s="235">
        <f t="shared" si="8"/>
        <v>0</v>
      </c>
      <c r="T57" s="231">
        <f t="shared" si="8"/>
        <v>0</v>
      </c>
      <c r="U57" s="236">
        <f t="shared" si="8"/>
        <v>0</v>
      </c>
      <c r="V57" s="319"/>
    </row>
    <row r="58" spans="1:22" s="216" customFormat="1" ht="30" customHeight="1" thickTop="1" x14ac:dyDescent="0.2">
      <c r="A58" s="209">
        <v>46</v>
      </c>
      <c r="B58" s="210" t="s">
        <v>183</v>
      </c>
      <c r="C58" s="211" t="s">
        <v>680</v>
      </c>
      <c r="D58" s="844" t="e">
        <f>ROUNDDOWN((E58+E59)/VLOOKUP('Administrator Regression Table'!$P$1,'Administrator Regression Table'!$M$1:$N$9,2),0)</f>
        <v>#N/A</v>
      </c>
      <c r="E58" s="1067">
        <v>0</v>
      </c>
      <c r="F58" s="1067">
        <v>0</v>
      </c>
      <c r="G58" s="321">
        <f>IF((E58+F58)&lt;=0,0,SUM(E58+F58)/SUM(E58+F58+H58+I58+K58))</f>
        <v>0</v>
      </c>
      <c r="H58" s="222">
        <v>0</v>
      </c>
      <c r="I58" s="222">
        <v>0</v>
      </c>
      <c r="J58" s="321">
        <f>IF((H58+I58)&lt;=0,0,SUM(H58+I58)/SUM(E58+F58+H58+I58+K58))</f>
        <v>0</v>
      </c>
      <c r="K58" s="222">
        <v>0</v>
      </c>
      <c r="L58" s="321">
        <f>IF(K58&lt;=0,0,K58/SUM(E58+F58+H58+I58+K58))</f>
        <v>0</v>
      </c>
      <c r="M58" s="1068">
        <v>0</v>
      </c>
      <c r="N58" s="1068">
        <v>0</v>
      </c>
      <c r="O58" s="213">
        <f>SUM(E58+F58+H58+I58+M58+N58+K58)</f>
        <v>0</v>
      </c>
      <c r="P58" s="1070">
        <v>0</v>
      </c>
      <c r="Q58" s="1068">
        <v>0</v>
      </c>
      <c r="R58" s="213">
        <f>SUM(O58:Q58)</f>
        <v>0</v>
      </c>
      <c r="S58" s="221">
        <f>ROUND(SUM(E58+F58),2)+ROUND(SUM(M58+N58+P58+Q58)*G58,2)</f>
        <v>0</v>
      </c>
      <c r="T58" s="222">
        <v>0</v>
      </c>
      <c r="U58" s="237">
        <f>K58+ROUND(SUM(M58+N58+P58+Q58)*L58,2)</f>
        <v>0</v>
      </c>
      <c r="V58" s="319"/>
    </row>
    <row r="59" spans="1:22" s="216" customFormat="1" ht="39.950000000000003" customHeight="1" x14ac:dyDescent="0.2">
      <c r="A59" s="217">
        <v>47</v>
      </c>
      <c r="B59" s="218" t="s">
        <v>183</v>
      </c>
      <c r="C59" s="219" t="s">
        <v>681</v>
      </c>
      <c r="D59" s="842"/>
      <c r="E59" s="1068">
        <v>0</v>
      </c>
      <c r="F59" s="1068">
        <v>0</v>
      </c>
      <c r="G59" s="322">
        <f>IF((E59+F59)&lt;=0,0,SUM(E59+F59)/SUM(E59+F59+H59+I59+K59))</f>
        <v>0</v>
      </c>
      <c r="H59" s="1068">
        <v>0</v>
      </c>
      <c r="I59" s="1068">
        <v>0</v>
      </c>
      <c r="J59" s="322">
        <f>IF((H59+I59)&lt;=0,0,SUM(H59+I59)/SUM(E59+F59+H59+I59+K59))</f>
        <v>0</v>
      </c>
      <c r="K59" s="1068">
        <v>0</v>
      </c>
      <c r="L59" s="322">
        <f>IF(K59&lt;=0,0,K59/SUM(E59+F59+H59+I59+K59))</f>
        <v>0</v>
      </c>
      <c r="M59" s="1068">
        <v>0</v>
      </c>
      <c r="N59" s="1068">
        <v>0</v>
      </c>
      <c r="O59" s="220">
        <f>SUM(E59+F59+H59+I59+M59+N59+K59)</f>
        <v>0</v>
      </c>
      <c r="P59" s="1070">
        <v>0</v>
      </c>
      <c r="Q59" s="1068">
        <v>0</v>
      </c>
      <c r="R59" s="220">
        <f>SUM(O59:Q59)</f>
        <v>0</v>
      </c>
      <c r="S59" s="221">
        <f>ROUND(SUM(E59+F59),2)+ROUND(SUM(M59+N59+P59+Q59)*G59,2)</f>
        <v>0</v>
      </c>
      <c r="T59" s="222">
        <f>ROUND(SUM(H59+I59),2)+ROUND(SUM(M59+N59+P59+Q59)*J59,2)</f>
        <v>0</v>
      </c>
      <c r="U59" s="223">
        <f>K59+ROUND(SUM(M59+N59+P59+Q59)*L59,2)</f>
        <v>0</v>
      </c>
      <c r="V59" s="319"/>
    </row>
    <row r="60" spans="1:22" s="216" customFormat="1" ht="30" customHeight="1" x14ac:dyDescent="0.2">
      <c r="A60" s="217">
        <v>48</v>
      </c>
      <c r="B60" s="218" t="s">
        <v>183</v>
      </c>
      <c r="C60" s="219" t="s">
        <v>317</v>
      </c>
      <c r="D60" s="843"/>
      <c r="E60" s="1068">
        <v>0</v>
      </c>
      <c r="F60" s="1068">
        <v>0</v>
      </c>
      <c r="G60" s="322">
        <f>IF((E60+F60)&lt;=0,0,SUM(E60+F60)/SUM(E60+F60+H60+I60+K60))</f>
        <v>0</v>
      </c>
      <c r="H60" s="1068">
        <v>0</v>
      </c>
      <c r="I60" s="1068">
        <v>0</v>
      </c>
      <c r="J60" s="322">
        <f>IF((H60+I60)&lt;=0,0,SUM(H60+I60)/SUM(E60+F60+H60+I60+K60))</f>
        <v>0</v>
      </c>
      <c r="K60" s="1068">
        <v>0</v>
      </c>
      <c r="L60" s="322">
        <f>IF(K60&lt;=0,0,K60/SUM(E60+F60+H60+I60+K60))</f>
        <v>0</v>
      </c>
      <c r="M60" s="1068">
        <v>0</v>
      </c>
      <c r="N60" s="1068">
        <v>0</v>
      </c>
      <c r="O60" s="220">
        <f>SUM(E60+F60+H60+I60+M60+N60+K60)</f>
        <v>0</v>
      </c>
      <c r="P60" s="1070">
        <v>0</v>
      </c>
      <c r="Q60" s="1068">
        <v>0</v>
      </c>
      <c r="R60" s="220">
        <f>SUM(O60:Q60)</f>
        <v>0</v>
      </c>
      <c r="S60" s="221">
        <f>ROUND(SUM(E60+F60),2)+ROUND(SUM(M60+N60+P60+Q60)*G60,2)</f>
        <v>0</v>
      </c>
      <c r="T60" s="222">
        <f>ROUND(SUM(H60+I60),2)+ROUND(SUM(M60+N60+P60+Q60)*J60,2)</f>
        <v>0</v>
      </c>
      <c r="U60" s="223">
        <f>K60+ROUND(SUM(M60+N60+P60+Q60)*L60,2)</f>
        <v>0</v>
      </c>
      <c r="V60" s="319"/>
    </row>
    <row r="61" spans="1:22" s="216" customFormat="1" ht="30" customHeight="1" x14ac:dyDescent="0.2">
      <c r="A61" s="224">
        <v>49</v>
      </c>
      <c r="B61" s="218" t="s">
        <v>183</v>
      </c>
      <c r="C61" s="225" t="s">
        <v>345</v>
      </c>
      <c r="D61" s="226" t="e">
        <f>SUM(D58:D59)</f>
        <v>#N/A</v>
      </c>
      <c r="E61" s="1068">
        <v>0</v>
      </c>
      <c r="F61" s="1068">
        <v>0</v>
      </c>
      <c r="G61" s="322">
        <f>IF((E61+F61)&lt;=0,0,SUM(E61+F61)/SUM(E61+F61+H61+I61+K61))</f>
        <v>0</v>
      </c>
      <c r="H61" s="1068">
        <v>0</v>
      </c>
      <c r="I61" s="1068">
        <v>0</v>
      </c>
      <c r="J61" s="322">
        <f>IF((H61+I61)&lt;=0,0,SUM(H61+I61)/SUM(E61+F61+H61+I61+K61))</f>
        <v>0</v>
      </c>
      <c r="K61" s="1068">
        <v>0</v>
      </c>
      <c r="L61" s="322">
        <f>IF(K61&lt;=0,0,K61/SUM(E61+F61+H61+I61+K61))</f>
        <v>0</v>
      </c>
      <c r="M61" s="1068">
        <v>0</v>
      </c>
      <c r="N61" s="1068">
        <v>0</v>
      </c>
      <c r="O61" s="220">
        <f>SUM(E61+F61+H61+I61+M61+N61+K61)</f>
        <v>0</v>
      </c>
      <c r="P61" s="1070">
        <v>0</v>
      </c>
      <c r="Q61" s="1068">
        <v>0</v>
      </c>
      <c r="R61" s="220">
        <f>SUM(O61:Q61)</f>
        <v>0</v>
      </c>
      <c r="S61" s="221">
        <f>IF(G61=0,0,IF((M61+N61+P61+Q61)*G61+(E61+F61)&lt;(HLOOKUP('Administrator Regression Table'!$Q$1,'Administrator Regression Table'!$R$1:$U$63,51)*G61),((M61+N61+P61+Q61)*G61+(E61+F61)),(HLOOKUP('Administrator Regression Table'!$Q$1,'Administrator Regression Table'!$R$1:$U$63,51)*G61)))</f>
        <v>0</v>
      </c>
      <c r="T61" s="222">
        <f>R61-U61-S61</f>
        <v>0</v>
      </c>
      <c r="U61" s="223">
        <f>K61+ROUND(SUM(M61+N61+P61+Q61)*L61,2)</f>
        <v>0</v>
      </c>
      <c r="V61" s="319"/>
    </row>
    <row r="62" spans="1:22" s="216" customFormat="1" ht="30" customHeight="1" thickBot="1" x14ac:dyDescent="0.25">
      <c r="A62" s="227">
        <v>50</v>
      </c>
      <c r="B62" s="228" t="s">
        <v>182</v>
      </c>
      <c r="C62" s="229"/>
      <c r="D62" s="230"/>
      <c r="E62" s="231">
        <f>SUM(E58:E61)</f>
        <v>0</v>
      </c>
      <c r="F62" s="231">
        <f>SUM(F58:F61)</f>
        <v>0</v>
      </c>
      <c r="G62" s="232"/>
      <c r="H62" s="231">
        <f>SUM(H58:H61)</f>
        <v>0</v>
      </c>
      <c r="I62" s="231">
        <f>SUM(I58:I61)</f>
        <v>0</v>
      </c>
      <c r="J62" s="232"/>
      <c r="K62" s="231">
        <f>SUM(K58:K61)</f>
        <v>0</v>
      </c>
      <c r="L62" s="233"/>
      <c r="M62" s="231">
        <f t="shared" ref="M62:U62" si="9">SUM(M58:M61)</f>
        <v>0</v>
      </c>
      <c r="N62" s="231">
        <f t="shared" si="9"/>
        <v>0</v>
      </c>
      <c r="O62" s="234">
        <f t="shared" si="9"/>
        <v>0</v>
      </c>
      <c r="P62" s="235">
        <f t="shared" si="9"/>
        <v>0</v>
      </c>
      <c r="Q62" s="231">
        <f t="shared" si="9"/>
        <v>0</v>
      </c>
      <c r="R62" s="234">
        <f t="shared" si="9"/>
        <v>0</v>
      </c>
      <c r="S62" s="235">
        <f t="shared" si="9"/>
        <v>0</v>
      </c>
      <c r="T62" s="231">
        <f t="shared" si="9"/>
        <v>0</v>
      </c>
      <c r="U62" s="236">
        <f t="shared" si="9"/>
        <v>0</v>
      </c>
      <c r="V62" s="319"/>
    </row>
    <row r="63" spans="1:22" s="216" customFormat="1" ht="30" customHeight="1" thickTop="1" x14ac:dyDescent="0.2">
      <c r="A63" s="217">
        <v>51</v>
      </c>
      <c r="B63" s="210" t="s">
        <v>181</v>
      </c>
      <c r="C63" s="211" t="s">
        <v>680</v>
      </c>
      <c r="D63" s="844" t="e">
        <f>ROUNDDOWN((E63+E64)/VLOOKUP('Administrator Regression Table'!$P$1,'Administrator Regression Table'!$M$1:$N$9,2),0)</f>
        <v>#N/A</v>
      </c>
      <c r="E63" s="1067">
        <v>0</v>
      </c>
      <c r="F63" s="1067">
        <v>0</v>
      </c>
      <c r="G63" s="321">
        <f>IF((E63+F63)&lt;=0,0,SUM(E63+F63)/SUM(E63+F63+H63+I63+K63))</f>
        <v>0</v>
      </c>
      <c r="H63" s="222">
        <v>0</v>
      </c>
      <c r="I63" s="222">
        <v>0</v>
      </c>
      <c r="J63" s="321">
        <f>IF((H63+I63)&lt;=0,0,SUM(H63+I63)/SUM(E63+F63+H63+I63+K63))</f>
        <v>0</v>
      </c>
      <c r="K63" s="222">
        <v>0</v>
      </c>
      <c r="L63" s="321">
        <f>IF(K63&lt;=0,0,K63/SUM(E63+F63+H63+I63+K63))</f>
        <v>0</v>
      </c>
      <c r="M63" s="1068">
        <v>0</v>
      </c>
      <c r="N63" s="1068">
        <v>0</v>
      </c>
      <c r="O63" s="213">
        <f>SUM(E63+F63+H63+I63+M63+N63+K63)</f>
        <v>0</v>
      </c>
      <c r="P63" s="1070">
        <v>0</v>
      </c>
      <c r="Q63" s="1068">
        <v>0</v>
      </c>
      <c r="R63" s="213">
        <f>SUM(O63:Q63)</f>
        <v>0</v>
      </c>
      <c r="S63" s="221">
        <f>ROUND(SUM(E63+F63),2)+ROUND(SUM(M63+N63+P63+Q63)*G63,2)</f>
        <v>0</v>
      </c>
      <c r="T63" s="222">
        <v>0</v>
      </c>
      <c r="U63" s="237">
        <f>K63+ROUND(SUM(M63+N63+P63+Q63)*L63,2)</f>
        <v>0</v>
      </c>
      <c r="V63" s="319"/>
    </row>
    <row r="64" spans="1:22" s="216" customFormat="1" ht="39.950000000000003" customHeight="1" x14ac:dyDescent="0.2">
      <c r="A64" s="217">
        <v>52</v>
      </c>
      <c r="B64" s="218" t="s">
        <v>181</v>
      </c>
      <c r="C64" s="219" t="s">
        <v>681</v>
      </c>
      <c r="D64" s="842"/>
      <c r="E64" s="1068">
        <v>0</v>
      </c>
      <c r="F64" s="1068">
        <v>0</v>
      </c>
      <c r="G64" s="322">
        <f>IF((E64+F64)&lt;=0,0,SUM(E64+F64)/SUM(E64+F64+H64+I64+K64))</f>
        <v>0</v>
      </c>
      <c r="H64" s="1068">
        <v>0</v>
      </c>
      <c r="I64" s="1068">
        <v>0</v>
      </c>
      <c r="J64" s="322">
        <f>IF((H64+I64)&lt;=0,0,SUM(H64+I64)/SUM(E64+F64+H64+I64+K64))</f>
        <v>0</v>
      </c>
      <c r="K64" s="1068">
        <v>0</v>
      </c>
      <c r="L64" s="322">
        <f>IF(K64&lt;=0,0,K64/SUM(E64+F64+H64+I64+K64))</f>
        <v>0</v>
      </c>
      <c r="M64" s="1068">
        <v>0</v>
      </c>
      <c r="N64" s="1068">
        <v>0</v>
      </c>
      <c r="O64" s="220">
        <f>SUM(E64+F64+H64+I64+M64+N64+K64)</f>
        <v>0</v>
      </c>
      <c r="P64" s="1070">
        <v>0</v>
      </c>
      <c r="Q64" s="1068">
        <v>0</v>
      </c>
      <c r="R64" s="220">
        <f>SUM(O64:Q64)</f>
        <v>0</v>
      </c>
      <c r="S64" s="221">
        <f>ROUND(SUM(E64+F64),2)+ROUND(SUM(M64+N64+P64+Q64)*G64,2)</f>
        <v>0</v>
      </c>
      <c r="T64" s="222">
        <f>ROUND(SUM(H64+I64),2)+ROUND(SUM(M64+N64+P64+Q64)*J64,2)</f>
        <v>0</v>
      </c>
      <c r="U64" s="223">
        <f>K64+ROUND(SUM(M64+N64+P64+Q64)*L64,2)</f>
        <v>0</v>
      </c>
      <c r="V64" s="319"/>
    </row>
    <row r="65" spans="1:22" s="216" customFormat="1" ht="30" customHeight="1" x14ac:dyDescent="0.2">
      <c r="A65" s="217">
        <v>53</v>
      </c>
      <c r="B65" s="218" t="s">
        <v>181</v>
      </c>
      <c r="C65" s="219" t="s">
        <v>317</v>
      </c>
      <c r="D65" s="843"/>
      <c r="E65" s="1068">
        <v>0</v>
      </c>
      <c r="F65" s="1068">
        <v>0</v>
      </c>
      <c r="G65" s="322">
        <f>IF((E65+F65)&lt;=0,0,SUM(E65+F65)/SUM(E65+F65+H65+I65+K65))</f>
        <v>0</v>
      </c>
      <c r="H65" s="1068">
        <v>0</v>
      </c>
      <c r="I65" s="1068">
        <v>0</v>
      </c>
      <c r="J65" s="322">
        <f>IF((H65+I65)&lt;=0,0,SUM(H65+I65)/SUM(E65+F65+H65+I65+K65))</f>
        <v>0</v>
      </c>
      <c r="K65" s="1068">
        <v>0</v>
      </c>
      <c r="L65" s="322">
        <f>IF(K65&lt;=0,0,K65/SUM(E65+F65+H65+I65+K65))</f>
        <v>0</v>
      </c>
      <c r="M65" s="1068">
        <v>0</v>
      </c>
      <c r="N65" s="1068">
        <v>0</v>
      </c>
      <c r="O65" s="220">
        <f>SUM(E65+F65+H65+I65+M65+N65+K65)</f>
        <v>0</v>
      </c>
      <c r="P65" s="1070">
        <v>0</v>
      </c>
      <c r="Q65" s="1068">
        <v>0</v>
      </c>
      <c r="R65" s="220">
        <f>SUM(O65:Q65)</f>
        <v>0</v>
      </c>
      <c r="S65" s="221">
        <f>ROUND(SUM(E65+F65),2)+ROUND(SUM(M65+N65+P65+Q65)*G65,2)</f>
        <v>0</v>
      </c>
      <c r="T65" s="222">
        <f>ROUND(SUM(H65+I65),2)+ROUND(SUM(M65+N65+P65+Q65)*J65,2)</f>
        <v>0</v>
      </c>
      <c r="U65" s="223">
        <f>K65+ROUND(SUM(M65+N65+P65+Q65)*L65,2)</f>
        <v>0</v>
      </c>
      <c r="V65" s="319"/>
    </row>
    <row r="66" spans="1:22" s="216" customFormat="1" ht="30" customHeight="1" x14ac:dyDescent="0.2">
      <c r="A66" s="238">
        <v>54</v>
      </c>
      <c r="B66" s="218" t="s">
        <v>181</v>
      </c>
      <c r="C66" s="225" t="s">
        <v>345</v>
      </c>
      <c r="D66" s="252" t="e">
        <f>SUM(D63:D64)</f>
        <v>#N/A</v>
      </c>
      <c r="E66" s="1068">
        <v>0</v>
      </c>
      <c r="F66" s="1068">
        <v>0</v>
      </c>
      <c r="G66" s="322">
        <f>IF((E66+F66)&lt;=0,0,SUM(E66+F66)/SUM(E66+F66+H66+I66+K66))</f>
        <v>0</v>
      </c>
      <c r="H66" s="1068">
        <v>0</v>
      </c>
      <c r="I66" s="1068">
        <v>0</v>
      </c>
      <c r="J66" s="322">
        <f>IF((H66+I66)&lt;=0,0,SUM(H66+I66)/SUM(E66+F66+H66+I66+K66))</f>
        <v>0</v>
      </c>
      <c r="K66" s="1068">
        <v>0</v>
      </c>
      <c r="L66" s="322">
        <f>IF(K66&lt;=0,0,K66/SUM(E66+F66+H66+I66+K66))</f>
        <v>0</v>
      </c>
      <c r="M66" s="1068">
        <v>0</v>
      </c>
      <c r="N66" s="1068">
        <v>0</v>
      </c>
      <c r="O66" s="220">
        <f>SUM(E66+F66+H66+I66+M66+N66+K66)</f>
        <v>0</v>
      </c>
      <c r="P66" s="1070">
        <v>0</v>
      </c>
      <c r="Q66" s="1068">
        <v>0</v>
      </c>
      <c r="R66" s="220">
        <f>SUM(O66:Q66)</f>
        <v>0</v>
      </c>
      <c r="S66" s="221">
        <f>IF(G66=0,0,IF((M66+N66+P66+Q66)*G66+(E66+F66)&lt;(HLOOKUP('Administrator Regression Table'!$Q$1,'Administrator Regression Table'!$R$1:$U$63,55)*G66),((M66+N66+P66+Q66)*G66+(E66+F66)),(HLOOKUP('Administrator Regression Table'!$Q$1,'Administrator Regression Table'!$R$1:$U$63,55)*G66)))</f>
        <v>0</v>
      </c>
      <c r="T66" s="222">
        <f>R66-U66-S66</f>
        <v>0</v>
      </c>
      <c r="U66" s="223">
        <f>K66+ROUND(SUM(M66+N66+P66+Q66)*L66,2)</f>
        <v>0</v>
      </c>
      <c r="V66" s="319"/>
    </row>
    <row r="67" spans="1:22" s="216" customFormat="1" ht="30" customHeight="1" thickBot="1" x14ac:dyDescent="0.25">
      <c r="A67" s="227">
        <v>55</v>
      </c>
      <c r="B67" s="228" t="s">
        <v>180</v>
      </c>
      <c r="C67" s="229"/>
      <c r="D67" s="230"/>
      <c r="E67" s="231">
        <f>SUM(E63:E66)</f>
        <v>0</v>
      </c>
      <c r="F67" s="231">
        <f>SUM(F63:F66)</f>
        <v>0</v>
      </c>
      <c r="G67" s="232"/>
      <c r="H67" s="231">
        <f>SUM(H63:H66)</f>
        <v>0</v>
      </c>
      <c r="I67" s="231">
        <f>SUM(I63:I66)</f>
        <v>0</v>
      </c>
      <c r="J67" s="232"/>
      <c r="K67" s="231">
        <f>SUM(K63:K66)</f>
        <v>0</v>
      </c>
      <c r="L67" s="233"/>
      <c r="M67" s="231">
        <f t="shared" ref="M67:U67" si="10">SUM(M63:M66)</f>
        <v>0</v>
      </c>
      <c r="N67" s="231">
        <f t="shared" si="10"/>
        <v>0</v>
      </c>
      <c r="O67" s="234">
        <f t="shared" si="10"/>
        <v>0</v>
      </c>
      <c r="P67" s="235">
        <f t="shared" si="10"/>
        <v>0</v>
      </c>
      <c r="Q67" s="231">
        <f t="shared" si="10"/>
        <v>0</v>
      </c>
      <c r="R67" s="234">
        <f t="shared" si="10"/>
        <v>0</v>
      </c>
      <c r="S67" s="235">
        <f t="shared" si="10"/>
        <v>0</v>
      </c>
      <c r="T67" s="231">
        <f t="shared" si="10"/>
        <v>0</v>
      </c>
      <c r="U67" s="236">
        <f t="shared" si="10"/>
        <v>0</v>
      </c>
      <c r="V67" s="319"/>
    </row>
    <row r="68" spans="1:22" s="216" customFormat="1" ht="30" customHeight="1" thickTop="1" x14ac:dyDescent="0.2">
      <c r="A68" s="217">
        <v>56</v>
      </c>
      <c r="B68" s="239" t="s">
        <v>242</v>
      </c>
      <c r="C68" s="211" t="s">
        <v>680</v>
      </c>
      <c r="D68" s="844" t="e">
        <f>ROUNDDOWN((E68+E69)/VLOOKUP('Administrator Regression Table'!$P$1,'Administrator Regression Table'!$M$1:$N$9,2),0)</f>
        <v>#N/A</v>
      </c>
      <c r="E68" s="1067">
        <v>0</v>
      </c>
      <c r="F68" s="1067">
        <v>0</v>
      </c>
      <c r="G68" s="321">
        <f>IF((E68+F68)&lt;=0,0,SUM(E68+F68)/SUM(E68+F68+H68+I68+K68))</f>
        <v>0</v>
      </c>
      <c r="H68" s="222">
        <v>0</v>
      </c>
      <c r="I68" s="222">
        <v>0</v>
      </c>
      <c r="J68" s="321">
        <f>IF((H68+I68)&lt;=0,0,SUM(H68+I68)/SUM(E68+F68+H68+I68+K68))</f>
        <v>0</v>
      </c>
      <c r="K68" s="222">
        <v>0</v>
      </c>
      <c r="L68" s="321">
        <f>IF(K68&lt;=0,0,K68/SUM(E68+F68+H68+I68+K68))</f>
        <v>0</v>
      </c>
      <c r="M68" s="1068">
        <v>0</v>
      </c>
      <c r="N68" s="1068">
        <v>0</v>
      </c>
      <c r="O68" s="213">
        <f>SUM(E68+F68+H68+I68+M68+N68+K68)</f>
        <v>0</v>
      </c>
      <c r="P68" s="1070">
        <v>0</v>
      </c>
      <c r="Q68" s="1068">
        <v>0</v>
      </c>
      <c r="R68" s="213">
        <f>SUM(O68:Q68)</f>
        <v>0</v>
      </c>
      <c r="S68" s="221">
        <f>ROUND(SUM(E68+F68),2)+ROUND(SUM(M68+N68+P68+Q68)*G68,2)</f>
        <v>0</v>
      </c>
      <c r="T68" s="222">
        <v>0</v>
      </c>
      <c r="U68" s="237">
        <f>K68+ROUND(SUM(M68+N68+P68+Q68)*L68,2)</f>
        <v>0</v>
      </c>
      <c r="V68" s="319"/>
    </row>
    <row r="69" spans="1:22" s="216" customFormat="1" ht="39.950000000000003" customHeight="1" x14ac:dyDescent="0.2">
      <c r="A69" s="209">
        <v>57</v>
      </c>
      <c r="B69" s="240" t="s">
        <v>242</v>
      </c>
      <c r="C69" s="219" t="s">
        <v>681</v>
      </c>
      <c r="D69" s="842"/>
      <c r="E69" s="1068">
        <v>0</v>
      </c>
      <c r="F69" s="1068">
        <v>0</v>
      </c>
      <c r="G69" s="322">
        <f>IF((E69+F69)&lt;=0,0,SUM(E69+F69)/SUM(E69+F69+H69+I69+K69))</f>
        <v>0</v>
      </c>
      <c r="H69" s="1068">
        <v>0</v>
      </c>
      <c r="I69" s="1068">
        <v>0</v>
      </c>
      <c r="J69" s="322">
        <f>IF((H69+I69)&lt;=0,0,SUM(H69+I69)/SUM(E69+F69+H69+I69+K69))</f>
        <v>0</v>
      </c>
      <c r="K69" s="1068">
        <v>0</v>
      </c>
      <c r="L69" s="322">
        <f>IF(K69&lt;=0,0,K69/SUM(E69+F69+H69+I69+K69))</f>
        <v>0</v>
      </c>
      <c r="M69" s="1068">
        <v>0</v>
      </c>
      <c r="N69" s="1068">
        <v>0</v>
      </c>
      <c r="O69" s="220">
        <f>SUM(E69+F69+H69+I69+M69+N69+K69)</f>
        <v>0</v>
      </c>
      <c r="P69" s="1070">
        <v>0</v>
      </c>
      <c r="Q69" s="1068">
        <v>0</v>
      </c>
      <c r="R69" s="220">
        <f>SUM(O69:Q69)</f>
        <v>0</v>
      </c>
      <c r="S69" s="221">
        <f>ROUND(SUM(E69+F69),2)+ROUND(SUM(M69+N69+P69+Q69)*G69,2)</f>
        <v>0</v>
      </c>
      <c r="T69" s="222">
        <f>ROUND(SUM(H69+I69),2)+ROUND(SUM(M69+N69+P69+Q69)*J69,2)</f>
        <v>0</v>
      </c>
      <c r="U69" s="223">
        <f>K69+ROUND(SUM(M69+N69+P69+Q69)*L69,2)</f>
        <v>0</v>
      </c>
      <c r="V69" s="319"/>
    </row>
    <row r="70" spans="1:22" s="216" customFormat="1" ht="30" customHeight="1" x14ac:dyDescent="0.2">
      <c r="A70" s="217">
        <v>58</v>
      </c>
      <c r="B70" s="240" t="s">
        <v>242</v>
      </c>
      <c r="C70" s="219" t="s">
        <v>317</v>
      </c>
      <c r="D70" s="843"/>
      <c r="E70" s="1068">
        <v>0</v>
      </c>
      <c r="F70" s="1068">
        <v>0</v>
      </c>
      <c r="G70" s="322">
        <f>IF((E70+F70)&lt;=0,0,SUM(E70+F70)/SUM(E70+F70+H70+I70+K70))</f>
        <v>0</v>
      </c>
      <c r="H70" s="1068">
        <v>0</v>
      </c>
      <c r="I70" s="1068">
        <v>0</v>
      </c>
      <c r="J70" s="322">
        <f>IF((H70+I70)&lt;=0,0,SUM(H70+I70)/SUM(E70+F70+H70+I70+K70))</f>
        <v>0</v>
      </c>
      <c r="K70" s="1068">
        <v>0</v>
      </c>
      <c r="L70" s="322">
        <f>IF(K70&lt;=0,0,K70/SUM(E70+F70+H70+I70+K70))</f>
        <v>0</v>
      </c>
      <c r="M70" s="1068">
        <v>0</v>
      </c>
      <c r="N70" s="1068">
        <v>0</v>
      </c>
      <c r="O70" s="220">
        <f>SUM(E70+F70+H70+I70+M70+N70+K70)</f>
        <v>0</v>
      </c>
      <c r="P70" s="1070">
        <v>0</v>
      </c>
      <c r="Q70" s="1068">
        <v>0</v>
      </c>
      <c r="R70" s="220">
        <f>SUM(O70:Q70)</f>
        <v>0</v>
      </c>
      <c r="S70" s="221">
        <f>ROUND(SUM(E70+F70),2)+ROUND(SUM(M70+N70+P70+Q70)*G70,2)</f>
        <v>0</v>
      </c>
      <c r="T70" s="222">
        <f>ROUND(SUM(H70+I70),2)+ROUND(SUM(M70+N70+P70+Q70)*J70,2)</f>
        <v>0</v>
      </c>
      <c r="U70" s="223">
        <f>K70+ROUND(SUM(M70+N70+P70+Q70)*L70,2)</f>
        <v>0</v>
      </c>
      <c r="V70" s="319"/>
    </row>
    <row r="71" spans="1:22" s="216" customFormat="1" ht="30" customHeight="1" x14ac:dyDescent="0.2">
      <c r="A71" s="224">
        <v>59</v>
      </c>
      <c r="B71" s="240" t="s">
        <v>242</v>
      </c>
      <c r="C71" s="225" t="s">
        <v>345</v>
      </c>
      <c r="D71" s="252" t="e">
        <f>SUM(D68:D69)</f>
        <v>#N/A</v>
      </c>
      <c r="E71" s="1068">
        <v>0</v>
      </c>
      <c r="F71" s="1068">
        <v>0</v>
      </c>
      <c r="G71" s="322">
        <f>IF((E71+F71)&lt;=0,0,SUM(E71+F71)/SUM(E71+F71+H71+I71+K71))</f>
        <v>0</v>
      </c>
      <c r="H71" s="1068">
        <v>0</v>
      </c>
      <c r="I71" s="1068">
        <v>0</v>
      </c>
      <c r="J71" s="322">
        <f>IF((H71+I71)&lt;=0,0,SUM(H71+I71)/SUM(E71+F71+H71+I71+K71))</f>
        <v>0</v>
      </c>
      <c r="K71" s="1068">
        <v>0</v>
      </c>
      <c r="L71" s="322">
        <f>IF(K71&lt;=0,0,K71/SUM(E71+F71+H71+I71+K71))</f>
        <v>0</v>
      </c>
      <c r="M71" s="1068">
        <v>0</v>
      </c>
      <c r="N71" s="1068">
        <v>0</v>
      </c>
      <c r="O71" s="220">
        <f>SUM(E71+F71+H71+I71+M71+N71+K71)</f>
        <v>0</v>
      </c>
      <c r="P71" s="1070">
        <v>0</v>
      </c>
      <c r="Q71" s="1068">
        <v>0</v>
      </c>
      <c r="R71" s="220">
        <f>SUM(O71:Q71)</f>
        <v>0</v>
      </c>
      <c r="S71" s="221">
        <f>IF(G71=0,0,IF((M71+N71+P71+Q71)*G71+(E71+F71)&lt;(HLOOKUP('Administrator Regression Table'!$Q$1,'Administrator Regression Table'!$R$1:$U$63,59)*G71),((M71+N71+P71+Q71)*G71+(E71+F71)),(HLOOKUP('Administrator Regression Table'!$Q$1,'Administrator Regression Table'!$R$1:$U$63,59)*G71)))</f>
        <v>0</v>
      </c>
      <c r="T71" s="222">
        <f>R71-U71-S71</f>
        <v>0</v>
      </c>
      <c r="U71" s="223">
        <f>K71+ROUND(SUM(M71+N71+P71+Q71)*L71,2)</f>
        <v>0</v>
      </c>
      <c r="V71" s="319"/>
    </row>
    <row r="72" spans="1:22" s="216" customFormat="1" ht="30" customHeight="1" thickBot="1" x14ac:dyDescent="0.25">
      <c r="A72" s="227">
        <v>60</v>
      </c>
      <c r="B72" s="228" t="s">
        <v>179</v>
      </c>
      <c r="C72" s="229"/>
      <c r="D72" s="230"/>
      <c r="E72" s="231">
        <f>SUM(E68:E71)</f>
        <v>0</v>
      </c>
      <c r="F72" s="231">
        <f>SUM(F68:F71)</f>
        <v>0</v>
      </c>
      <c r="G72" s="232"/>
      <c r="H72" s="231">
        <f>SUM(H68:H71)</f>
        <v>0</v>
      </c>
      <c r="I72" s="231">
        <f>SUM(I68:I71)</f>
        <v>0</v>
      </c>
      <c r="J72" s="232"/>
      <c r="K72" s="231">
        <f>SUM(K68:K71)</f>
        <v>0</v>
      </c>
      <c r="L72" s="233"/>
      <c r="M72" s="231">
        <f t="shared" ref="M72:U72" si="11">SUM(M68:M71)</f>
        <v>0</v>
      </c>
      <c r="N72" s="231">
        <f t="shared" si="11"/>
        <v>0</v>
      </c>
      <c r="O72" s="234">
        <f t="shared" si="11"/>
        <v>0</v>
      </c>
      <c r="P72" s="235">
        <f t="shared" si="11"/>
        <v>0</v>
      </c>
      <c r="Q72" s="231">
        <f t="shared" si="11"/>
        <v>0</v>
      </c>
      <c r="R72" s="234">
        <f t="shared" si="11"/>
        <v>0</v>
      </c>
      <c r="S72" s="235">
        <f t="shared" si="11"/>
        <v>0</v>
      </c>
      <c r="T72" s="231">
        <f t="shared" si="11"/>
        <v>0</v>
      </c>
      <c r="U72" s="236">
        <f t="shared" si="11"/>
        <v>0</v>
      </c>
      <c r="V72" s="319"/>
    </row>
    <row r="73" spans="1:22" s="216" customFormat="1" ht="30" customHeight="1" thickTop="1" x14ac:dyDescent="0.2">
      <c r="A73" s="241">
        <v>61</v>
      </c>
      <c r="B73" s="242" t="s">
        <v>178</v>
      </c>
      <c r="C73" s="687" t="s">
        <v>680</v>
      </c>
      <c r="D73" s="845" t="e">
        <f>ROUNDDOWN(IF(B10="Quarterly",SUM(D23+D38+D53+D68)/4,SUM(D13+D18+D23+D28+D33+D38+D43+D48+D53+D58+D63+D68)/12),0)</f>
        <v>#N/A</v>
      </c>
      <c r="E73" s="243">
        <f t="shared" ref="E73:F76" si="12">SUM(E13+E18+E23+E28+E33+E38+E43+E48+E53+E58+E63+E68)</f>
        <v>0</v>
      </c>
      <c r="F73" s="243">
        <f t="shared" si="12"/>
        <v>0</v>
      </c>
      <c r="G73" s="244">
        <f>IF((E73+F73)&lt;=0,0,SUM(E73+F73)/SUM(E73+F73+H73+I73+K73))</f>
        <v>0</v>
      </c>
      <c r="H73" s="243">
        <f t="shared" ref="H73:I76" si="13">SUM(H13+H18+H23+H28+H33+H38+H43+H48+H53+H58+H63+H68)</f>
        <v>0</v>
      </c>
      <c r="I73" s="243">
        <f t="shared" si="13"/>
        <v>0</v>
      </c>
      <c r="J73" s="244">
        <f>IF((H73+I73)&lt;=0,0,SUM(H73+I73)/SUM(E73+F73+H73+I73+K73))</f>
        <v>0</v>
      </c>
      <c r="K73" s="243">
        <f>SUM(K13+K18+K23+K28+K33+K38+K43+K48+K53+K58+K63+K68)</f>
        <v>0</v>
      </c>
      <c r="L73" s="245">
        <f>IF(K73&lt;=0,0,K73/SUM(E73+F73+H73+I73+K73))</f>
        <v>0</v>
      </c>
      <c r="M73" s="243">
        <f t="shared" ref="M73:N76" si="14">SUM(M13+M18+M23+M28+M33+M38+M43+M48+M53+M58+M63+M68)</f>
        <v>0</v>
      </c>
      <c r="N73" s="243">
        <f t="shared" si="14"/>
        <v>0</v>
      </c>
      <c r="O73" s="213">
        <f>SUM(E73+F73+H73+I73+M73+N73+K73)</f>
        <v>0</v>
      </c>
      <c r="P73" s="246">
        <f t="shared" ref="P73:Q76" si="15">SUM(P13+P18+P23+P28+P33+P38+P43+P48+P53+P58+P63+P68)</f>
        <v>0</v>
      </c>
      <c r="Q73" s="243">
        <f t="shared" si="15"/>
        <v>0</v>
      </c>
      <c r="R73" s="213">
        <f>SUM(O73:Q73)</f>
        <v>0</v>
      </c>
      <c r="S73" s="243">
        <f t="shared" ref="S73:U74" si="16">SUM(S13+S18+S23+S28+S33+S38+S43+S48+S53+S58+S63+S68)</f>
        <v>0</v>
      </c>
      <c r="T73" s="243">
        <f t="shared" si="16"/>
        <v>0</v>
      </c>
      <c r="U73" s="247">
        <f t="shared" si="16"/>
        <v>0</v>
      </c>
      <c r="V73" s="319"/>
    </row>
    <row r="74" spans="1:22" s="216" customFormat="1" ht="39.950000000000003" customHeight="1" x14ac:dyDescent="0.2">
      <c r="A74" s="241">
        <v>62</v>
      </c>
      <c r="B74" s="248" t="s">
        <v>178</v>
      </c>
      <c r="C74" s="249" t="s">
        <v>681</v>
      </c>
      <c r="D74" s="846"/>
      <c r="E74" s="243">
        <f t="shared" si="12"/>
        <v>0</v>
      </c>
      <c r="F74" s="243">
        <f t="shared" si="12"/>
        <v>0</v>
      </c>
      <c r="G74" s="244">
        <f>IF((E74+F74)&lt;=0,0,SUM(E74+F74)/SUM(E74+F74+H74+I74+K74))</f>
        <v>0</v>
      </c>
      <c r="H74" s="243">
        <f t="shared" si="13"/>
        <v>0</v>
      </c>
      <c r="I74" s="243">
        <f t="shared" si="13"/>
        <v>0</v>
      </c>
      <c r="J74" s="250">
        <f>IF((H74+I74)&lt;=0,0,SUM(H74+I74)/SUM(E74+F74+H74+I74+K74))</f>
        <v>0</v>
      </c>
      <c r="K74" s="243">
        <f>SUM(K14+K19+K24+K29+K34+K39+K44+K49+K54+K59+K64+K69)</f>
        <v>0</v>
      </c>
      <c r="L74" s="245">
        <f>IF(K74&lt;=0,0,K74/SUM(E74+F74+H74+I74+K74))</f>
        <v>0</v>
      </c>
      <c r="M74" s="243">
        <f t="shared" si="14"/>
        <v>0</v>
      </c>
      <c r="N74" s="243">
        <f t="shared" si="14"/>
        <v>0</v>
      </c>
      <c r="O74" s="220">
        <f>SUM(E74+F74+H74+I74+M74+N74+K74)</f>
        <v>0</v>
      </c>
      <c r="P74" s="246">
        <f t="shared" si="15"/>
        <v>0</v>
      </c>
      <c r="Q74" s="243">
        <f t="shared" si="15"/>
        <v>0</v>
      </c>
      <c r="R74" s="220">
        <f>SUM(O74:Q74)</f>
        <v>0</v>
      </c>
      <c r="S74" s="243">
        <f t="shared" si="16"/>
        <v>0</v>
      </c>
      <c r="T74" s="243">
        <f t="shared" si="16"/>
        <v>0</v>
      </c>
      <c r="U74" s="247">
        <f t="shared" si="16"/>
        <v>0</v>
      </c>
      <c r="V74" s="319"/>
    </row>
    <row r="75" spans="1:22" s="216" customFormat="1" ht="30" customHeight="1" x14ac:dyDescent="0.2">
      <c r="A75" s="241">
        <v>63</v>
      </c>
      <c r="B75" s="248" t="s">
        <v>178</v>
      </c>
      <c r="C75" s="249" t="s">
        <v>317</v>
      </c>
      <c r="D75" s="847"/>
      <c r="E75" s="243">
        <f t="shared" si="12"/>
        <v>0</v>
      </c>
      <c r="F75" s="243">
        <f t="shared" si="12"/>
        <v>0</v>
      </c>
      <c r="G75" s="244">
        <f>IF((E75+F75)&lt;=0,0,SUM(E75+F75)/SUM(E75+F75+H75+I75+K75))</f>
        <v>0</v>
      </c>
      <c r="H75" s="243">
        <f t="shared" si="13"/>
        <v>0</v>
      </c>
      <c r="I75" s="243">
        <f t="shared" si="13"/>
        <v>0</v>
      </c>
      <c r="J75" s="250">
        <f>IF((H75+I75)&lt;=0,0,SUM(H75+I75)/SUM(E75+F75+H75+I75+K75))</f>
        <v>0</v>
      </c>
      <c r="K75" s="243">
        <f>SUM(K15+K20+K25+K30+K35+K40+K45+K50+K55+K60+K65+K70)</f>
        <v>0</v>
      </c>
      <c r="L75" s="245">
        <f>IF(K75&lt;=0,0,K75/SUM(E75+F75+H75+I75+K75))</f>
        <v>0</v>
      </c>
      <c r="M75" s="243">
        <f t="shared" si="14"/>
        <v>0</v>
      </c>
      <c r="N75" s="243">
        <f t="shared" si="14"/>
        <v>0</v>
      </c>
      <c r="O75" s="220">
        <f>SUM(E75+F75+H75+I75+M75+N75+K75)</f>
        <v>0</v>
      </c>
      <c r="P75" s="246">
        <f t="shared" si="15"/>
        <v>0</v>
      </c>
      <c r="Q75" s="243">
        <f t="shared" si="15"/>
        <v>0</v>
      </c>
      <c r="R75" s="220">
        <f>SUM(O75:Q75)</f>
        <v>0</v>
      </c>
      <c r="S75" s="246">
        <f t="shared" ref="S75:U76" si="17">SUM(S15+S20+S25+S30+S35+S40+S45+S50+S55+S60+S65+S70)</f>
        <v>0</v>
      </c>
      <c r="T75" s="243">
        <f t="shared" si="17"/>
        <v>0</v>
      </c>
      <c r="U75" s="247">
        <f t="shared" si="17"/>
        <v>0</v>
      </c>
      <c r="V75" s="319"/>
    </row>
    <row r="76" spans="1:22" s="216" customFormat="1" ht="30" customHeight="1" x14ac:dyDescent="0.2">
      <c r="A76" s="251">
        <v>64</v>
      </c>
      <c r="B76" s="248" t="s">
        <v>178</v>
      </c>
      <c r="C76" s="323" t="s">
        <v>345</v>
      </c>
      <c r="D76" s="252" t="e">
        <f>SUM(D73:D74)</f>
        <v>#N/A</v>
      </c>
      <c r="E76" s="243">
        <f t="shared" si="12"/>
        <v>0</v>
      </c>
      <c r="F76" s="243">
        <f t="shared" si="12"/>
        <v>0</v>
      </c>
      <c r="G76" s="244">
        <f>IF((E76+F76)&lt;=0,0,SUM(E76+F76)/SUM(E76+F76+H76+I76+K76))</f>
        <v>0</v>
      </c>
      <c r="H76" s="243">
        <f t="shared" si="13"/>
        <v>0</v>
      </c>
      <c r="I76" s="243">
        <f t="shared" si="13"/>
        <v>0</v>
      </c>
      <c r="J76" s="250">
        <f>IF((H76+I76)&lt;=0,0,SUM(H76+I76)/SUM(E76+F76+H76+I76+K76))</f>
        <v>0</v>
      </c>
      <c r="K76" s="243">
        <f>SUM(K16+K21+K26+K31+K36+K41+K46+K51+K56+K61+K66+K71)</f>
        <v>0</v>
      </c>
      <c r="L76" s="245">
        <f>IF(K76&lt;=0,0,K76/SUM(E76+F76+H76+I76+K76))</f>
        <v>0</v>
      </c>
      <c r="M76" s="243">
        <f t="shared" si="14"/>
        <v>0</v>
      </c>
      <c r="N76" s="243">
        <f t="shared" si="14"/>
        <v>0</v>
      </c>
      <c r="O76" s="220">
        <f>SUM(E76+F76+H76+I76+M76+N76+K76)</f>
        <v>0</v>
      </c>
      <c r="P76" s="246">
        <f t="shared" si="15"/>
        <v>0</v>
      </c>
      <c r="Q76" s="243">
        <f t="shared" si="15"/>
        <v>0</v>
      </c>
      <c r="R76" s="220">
        <f>SUM(O76:Q76)</f>
        <v>0</v>
      </c>
      <c r="S76" s="246">
        <f t="shared" si="17"/>
        <v>0</v>
      </c>
      <c r="T76" s="243">
        <f t="shared" si="17"/>
        <v>0</v>
      </c>
      <c r="U76" s="247">
        <f t="shared" si="17"/>
        <v>0</v>
      </c>
      <c r="V76" s="319"/>
    </row>
    <row r="77" spans="1:22" s="216" customFormat="1" ht="30" customHeight="1" thickBot="1" x14ac:dyDescent="0.25">
      <c r="A77" s="227">
        <v>65</v>
      </c>
      <c r="B77" s="228" t="s">
        <v>178</v>
      </c>
      <c r="C77" s="229"/>
      <c r="D77" s="230"/>
      <c r="E77" s="231">
        <f>SUM(E73:E76)</f>
        <v>0</v>
      </c>
      <c r="F77" s="231">
        <f>SUM(F73:F76)</f>
        <v>0</v>
      </c>
      <c r="G77" s="232">
        <f>IF((E77+F77)&lt;=0,0,SUM(E77+F77)/SUM(E77+F77+H77+I77+K77))</f>
        <v>0</v>
      </c>
      <c r="H77" s="231">
        <f>SUM(H73:H76)</f>
        <v>0</v>
      </c>
      <c r="I77" s="231">
        <f>SUM(I73:I76)</f>
        <v>0</v>
      </c>
      <c r="J77" s="232">
        <f>IF((H77+I77)&lt;=0,0,SUM(H77+I77)/SUM(E77+F77+H77+I77+K77))</f>
        <v>0</v>
      </c>
      <c r="K77" s="231">
        <f>SUM(K73:K76)</f>
        <v>0</v>
      </c>
      <c r="L77" s="253">
        <f>IF(K77&lt;=0,0,K77/SUM(E77+F77+H77+I77+K77))</f>
        <v>0</v>
      </c>
      <c r="M77" s="231">
        <f t="shared" ref="M77:U77" si="18">SUM(M73:M76)</f>
        <v>0</v>
      </c>
      <c r="N77" s="231">
        <f t="shared" si="18"/>
        <v>0</v>
      </c>
      <c r="O77" s="234">
        <f t="shared" si="18"/>
        <v>0</v>
      </c>
      <c r="P77" s="235">
        <f t="shared" si="18"/>
        <v>0</v>
      </c>
      <c r="Q77" s="231">
        <f t="shared" si="18"/>
        <v>0</v>
      </c>
      <c r="R77" s="234">
        <f t="shared" si="18"/>
        <v>0</v>
      </c>
      <c r="S77" s="235">
        <f t="shared" si="18"/>
        <v>0</v>
      </c>
      <c r="T77" s="231">
        <f t="shared" si="18"/>
        <v>0</v>
      </c>
      <c r="U77" s="254">
        <f t="shared" si="18"/>
        <v>0</v>
      </c>
      <c r="V77" s="319"/>
    </row>
    <row r="78" spans="1:22" s="187" customFormat="1" ht="24" thickTop="1" thickBot="1" x14ac:dyDescent="0.25">
      <c r="A78" s="415"/>
      <c r="B78" s="415"/>
      <c r="C78" s="416"/>
      <c r="D78" s="416"/>
      <c r="E78" s="417"/>
      <c r="F78" s="418" t="s">
        <v>282</v>
      </c>
      <c r="G78" s="415"/>
      <c r="H78" s="415"/>
      <c r="I78" s="415"/>
      <c r="J78" s="415"/>
      <c r="K78" s="419"/>
      <c r="L78" s="419"/>
      <c r="M78" s="419"/>
      <c r="N78" s="419"/>
      <c r="O78" s="419"/>
      <c r="P78" s="419"/>
      <c r="Q78" s="419"/>
      <c r="R78" s="419"/>
      <c r="S78" s="418" t="s">
        <v>318</v>
      </c>
      <c r="T78" s="420" t="s">
        <v>327</v>
      </c>
      <c r="U78" s="421"/>
      <c r="V78" s="391"/>
    </row>
    <row r="79" spans="1:22" s="264" customFormat="1" ht="12" thickTop="1" x14ac:dyDescent="0.2">
      <c r="A79" s="261"/>
      <c r="B79" s="261" t="s">
        <v>714</v>
      </c>
      <c r="C79" s="262"/>
      <c r="D79" s="262"/>
      <c r="E79" s="263"/>
      <c r="G79" s="265"/>
      <c r="H79" s="266"/>
      <c r="J79" s="265"/>
      <c r="M79" s="267"/>
      <c r="N79" s="267"/>
      <c r="O79" s="267"/>
      <c r="R79" s="267"/>
      <c r="V79" s="392"/>
    </row>
    <row r="80" spans="1:22" x14ac:dyDescent="0.2">
      <c r="E80" s="198"/>
    </row>
    <row r="82" spans="5:5" ht="39" customHeight="1" x14ac:dyDescent="0.2">
      <c r="E82" s="198"/>
    </row>
    <row r="83" spans="5:5" x14ac:dyDescent="0.2">
      <c r="E83" s="198"/>
    </row>
    <row r="84" spans="5:5" x14ac:dyDescent="0.2">
      <c r="E84" s="198"/>
    </row>
    <row r="85" spans="5:5" x14ac:dyDescent="0.2">
      <c r="E85" s="198"/>
    </row>
    <row r="86" spans="5:5" x14ac:dyDescent="0.2">
      <c r="E86" s="198"/>
    </row>
    <row r="87" spans="5:5" x14ac:dyDescent="0.2">
      <c r="E87" s="198"/>
    </row>
    <row r="88" spans="5:5" x14ac:dyDescent="0.2">
      <c r="E88" s="198"/>
    </row>
    <row r="89" spans="5:5" x14ac:dyDescent="0.2">
      <c r="E89" s="198"/>
    </row>
    <row r="90" spans="5:5" x14ac:dyDescent="0.2">
      <c r="E90" s="198"/>
    </row>
  </sheetData>
  <sheetProtection algorithmName="SHA-512" hashValue="VxqxauCAgjPHOR1Im9QDmY4GiPuh4+9ya2KrLAaS2PjDnWj3ONXwfdQQsVrpcx4GNY89gE1/yA7PZg4NTG8izg==" saltValue="qLt1elaWVp878HjQl2WSNQ==" spinCount="100000" sheet="1" objects="1" scenarios="1"/>
  <sortState xmlns:xlrd2="http://schemas.microsoft.com/office/spreadsheetml/2017/richdata2" ref="C71:D78">
    <sortCondition ref="C71:C78"/>
  </sortState>
  <mergeCells count="17">
    <mergeCell ref="D73:D75"/>
    <mergeCell ref="D68:D70"/>
    <mergeCell ref="D43:D45"/>
    <mergeCell ref="D48:D50"/>
    <mergeCell ref="D63:D65"/>
    <mergeCell ref="D58:D60"/>
    <mergeCell ref="D53:D55"/>
    <mergeCell ref="D18:D20"/>
    <mergeCell ref="D23:D25"/>
    <mergeCell ref="D28:D30"/>
    <mergeCell ref="D33:D35"/>
    <mergeCell ref="D38:D40"/>
    <mergeCell ref="D10:U10"/>
    <mergeCell ref="B1:U1"/>
    <mergeCell ref="D3:S8"/>
    <mergeCell ref="T3:U3"/>
    <mergeCell ref="D13:D15"/>
  </mergeCells>
  <printOptions horizontalCentered="1" gridLinesSet="0"/>
  <pageMargins left="0.05" right="0.05" top="0.05" bottom="0.25" header="0.17" footer="0.25"/>
  <pageSetup scale="34" orientation="landscape" r:id="rId1"/>
  <headerFooter alignWithMargins="0">
    <oddFooter>&amp;L&amp;D&amp;R&amp;F, &amp;A, Page &amp;P of &amp;N</oddFooter>
  </headerFooter>
  <ignoredErrors>
    <ignoredError sqref="O27:U27 O32:U32 O37:U37 O42:U42 O47:U47 O52:U52 O57:U57 O62:U62 O72:U72 O75:O76 O17:U17 O22:U22 O67 R67 R75:R76 R73:R74 O73:O74 L73:L77 G77 J73:J77" 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Lists!$E$2:$E$4</xm:f>
          </x14:formula1>
          <xm:sqref>B10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J57"/>
  <sheetViews>
    <sheetView showGridLines="0" showRowColHeaders="0" zoomScale="110" zoomScaleNormal="110" workbookViewId="0">
      <selection activeCell="G50" sqref="G50"/>
    </sheetView>
  </sheetViews>
  <sheetFormatPr defaultColWidth="9.1640625" defaultRowHeight="12.75" x14ac:dyDescent="0.2"/>
  <cols>
    <col min="1" max="1" width="1.83203125" style="10" customWidth="1"/>
    <col min="2" max="2" width="3.83203125" style="11" customWidth="1"/>
    <col min="3" max="3" width="6.1640625" style="10" customWidth="1"/>
    <col min="4" max="4" width="54" style="10" customWidth="1"/>
    <col min="5" max="7" width="18.83203125" style="20" customWidth="1"/>
    <col min="8" max="8" width="17.83203125" style="20" customWidth="1"/>
    <col min="9" max="9" width="1.83203125" style="20" customWidth="1"/>
    <col min="10" max="10" width="1.83203125" style="10" customWidth="1"/>
    <col min="11" max="16384" width="9.1640625" style="10"/>
  </cols>
  <sheetData>
    <row r="1" spans="1:10" s="3" customFormat="1" ht="20.100000000000001" customHeight="1" thickBot="1" x14ac:dyDescent="0.25">
      <c r="A1" s="101"/>
      <c r="B1" s="851" t="s">
        <v>15</v>
      </c>
      <c r="C1" s="851"/>
      <c r="D1" s="851"/>
      <c r="E1" s="851"/>
      <c r="F1" s="851"/>
      <c r="G1" s="851"/>
      <c r="H1" s="851"/>
      <c r="I1" s="851"/>
      <c r="J1" s="100"/>
    </row>
    <row r="2" spans="1:10" ht="12.95" customHeight="1" thickTop="1" x14ac:dyDescent="0.3">
      <c r="A2" s="102"/>
      <c r="B2" s="103"/>
      <c r="C2" s="104"/>
      <c r="D2" s="105"/>
      <c r="E2" s="106"/>
      <c r="F2" s="107"/>
      <c r="G2" s="107"/>
      <c r="H2" s="107"/>
      <c r="I2" s="107"/>
      <c r="J2" s="108"/>
    </row>
    <row r="3" spans="1:10" ht="15" customHeight="1" x14ac:dyDescent="0.35">
      <c r="A3" s="109"/>
      <c r="C3" s="13"/>
      <c r="E3" s="12"/>
      <c r="F3" s="14"/>
      <c r="G3" s="866">
        <f>_M000001</f>
        <v>0</v>
      </c>
      <c r="H3" s="866"/>
      <c r="I3" s="866"/>
      <c r="J3" s="110"/>
    </row>
    <row r="4" spans="1:10" ht="12.95" customHeight="1" x14ac:dyDescent="0.2">
      <c r="A4" s="109"/>
      <c r="C4" s="13"/>
      <c r="E4" s="12"/>
      <c r="F4" s="11"/>
      <c r="G4" s="92" t="s">
        <v>11</v>
      </c>
      <c r="J4" s="110"/>
    </row>
    <row r="5" spans="1:10" ht="12.95" customHeight="1" x14ac:dyDescent="0.2">
      <c r="A5" s="109"/>
      <c r="B5" s="10"/>
      <c r="C5" s="15"/>
      <c r="E5" s="12"/>
      <c r="F5" s="11"/>
      <c r="G5" s="11"/>
      <c r="H5" s="163"/>
      <c r="I5" s="163"/>
      <c r="J5" s="110"/>
    </row>
    <row r="6" spans="1:10" ht="12.95" customHeight="1" x14ac:dyDescent="0.2">
      <c r="A6" s="109"/>
      <c r="C6" s="13"/>
      <c r="E6" s="12"/>
      <c r="F6" s="163"/>
      <c r="G6" s="163"/>
      <c r="H6" s="163"/>
      <c r="I6" s="163"/>
      <c r="J6" s="110"/>
    </row>
    <row r="7" spans="1:10" ht="12.95" customHeight="1" thickBot="1" x14ac:dyDescent="0.25">
      <c r="A7" s="109"/>
      <c r="C7" s="13"/>
      <c r="E7" s="12"/>
      <c r="F7" s="163"/>
      <c r="G7" s="163"/>
      <c r="H7" s="163"/>
      <c r="I7" s="163"/>
      <c r="J7" s="110"/>
    </row>
    <row r="8" spans="1:10" ht="5.25" customHeight="1" x14ac:dyDescent="0.2">
      <c r="A8" s="109"/>
      <c r="B8" s="164"/>
      <c r="C8" s="131"/>
      <c r="D8" s="132"/>
      <c r="E8" s="133"/>
      <c r="F8" s="165"/>
      <c r="G8" s="165"/>
      <c r="H8" s="165"/>
      <c r="I8" s="166"/>
      <c r="J8" s="110"/>
    </row>
    <row r="9" spans="1:10" ht="15" customHeight="1" x14ac:dyDescent="0.2">
      <c r="A9" s="109"/>
      <c r="B9" s="134">
        <v>1</v>
      </c>
      <c r="C9" s="152" t="s">
        <v>525</v>
      </c>
      <c r="D9" s="149"/>
      <c r="E9" s="150"/>
      <c r="F9" s="151"/>
      <c r="G9" s="631"/>
      <c r="H9" s="1072"/>
      <c r="I9" s="302"/>
      <c r="J9" s="110"/>
    </row>
    <row r="10" spans="1:10" ht="6" customHeight="1" x14ac:dyDescent="0.2">
      <c r="A10" s="109"/>
      <c r="B10" s="148"/>
      <c r="E10" s="10"/>
      <c r="F10" s="10"/>
      <c r="G10" s="10"/>
      <c r="H10" s="10"/>
      <c r="I10" s="137"/>
      <c r="J10" s="110"/>
    </row>
    <row r="11" spans="1:10" ht="15" customHeight="1" x14ac:dyDescent="0.2">
      <c r="A11" s="109"/>
      <c r="B11" s="134">
        <v>2</v>
      </c>
      <c r="C11" s="152" t="s">
        <v>524</v>
      </c>
      <c r="D11" s="149"/>
      <c r="E11" s="625"/>
      <c r="F11" s="625"/>
      <c r="G11" s="625"/>
      <c r="H11" s="1072"/>
      <c r="I11" s="137"/>
      <c r="J11" s="110"/>
    </row>
    <row r="12" spans="1:10" ht="6" customHeight="1" x14ac:dyDescent="0.2">
      <c r="A12" s="109"/>
      <c r="B12" s="148"/>
      <c r="E12" s="10"/>
      <c r="F12" s="10"/>
      <c r="G12" s="10"/>
      <c r="H12" s="10"/>
      <c r="I12" s="137"/>
      <c r="J12" s="110"/>
    </row>
    <row r="13" spans="1:10" ht="15" customHeight="1" x14ac:dyDescent="0.2">
      <c r="A13" s="109"/>
      <c r="B13" s="134">
        <v>3</v>
      </c>
      <c r="C13" s="152" t="s">
        <v>527</v>
      </c>
      <c r="D13" s="149"/>
      <c r="E13" s="625"/>
      <c r="F13" s="625"/>
      <c r="G13" s="625"/>
      <c r="H13" s="1072"/>
      <c r="I13" s="137"/>
      <c r="J13" s="110"/>
    </row>
    <row r="14" spans="1:10" ht="6" customHeight="1" x14ac:dyDescent="0.2">
      <c r="A14" s="109"/>
      <c r="B14" s="136"/>
      <c r="C14" s="625"/>
      <c r="D14" s="632"/>
      <c r="E14" s="625"/>
      <c r="F14" s="625"/>
      <c r="G14" s="625"/>
      <c r="H14" s="299"/>
      <c r="I14" s="137"/>
      <c r="J14" s="110"/>
    </row>
    <row r="15" spans="1:10" ht="15" customHeight="1" x14ac:dyDescent="0.2">
      <c r="A15" s="109"/>
      <c r="B15" s="136"/>
      <c r="C15" s="867"/>
      <c r="D15" s="867"/>
      <c r="E15" s="625"/>
      <c r="F15" s="625"/>
      <c r="G15" s="625"/>
      <c r="H15" s="1072"/>
      <c r="I15" s="137"/>
      <c r="J15" s="110"/>
    </row>
    <row r="16" spans="1:10" ht="6" customHeight="1" x14ac:dyDescent="0.2">
      <c r="A16" s="109"/>
      <c r="B16" s="136"/>
      <c r="C16" s="625"/>
      <c r="D16" s="632"/>
      <c r="E16" s="625"/>
      <c r="F16" s="625"/>
      <c r="G16" s="625"/>
      <c r="H16" s="299"/>
      <c r="I16" s="137"/>
      <c r="J16" s="110"/>
    </row>
    <row r="17" spans="1:10" ht="15" customHeight="1" x14ac:dyDescent="0.2">
      <c r="A17" s="109"/>
      <c r="B17" s="134">
        <v>4</v>
      </c>
      <c r="C17" s="152" t="s">
        <v>526</v>
      </c>
      <c r="D17" s="149"/>
      <c r="E17" s="625"/>
      <c r="F17" s="625"/>
      <c r="G17" s="625"/>
      <c r="H17" s="1072"/>
      <c r="I17" s="137"/>
      <c r="J17" s="110"/>
    </row>
    <row r="18" spans="1:10" ht="6" customHeight="1" x14ac:dyDescent="0.2">
      <c r="A18" s="109"/>
      <c r="B18" s="136"/>
      <c r="C18" s="625"/>
      <c r="D18" s="625"/>
      <c r="E18" s="625"/>
      <c r="F18" s="625"/>
      <c r="G18" s="625"/>
      <c r="H18" s="299"/>
      <c r="I18" s="137"/>
      <c r="J18" s="110"/>
    </row>
    <row r="19" spans="1:10" ht="15" customHeight="1" x14ac:dyDescent="0.2">
      <c r="A19" s="109"/>
      <c r="B19" s="134">
        <v>5</v>
      </c>
      <c r="C19" s="152" t="s">
        <v>286</v>
      </c>
      <c r="D19" s="149"/>
      <c r="E19" s="150"/>
      <c r="F19" s="151"/>
      <c r="G19" s="151"/>
      <c r="H19" s="1072"/>
      <c r="I19" s="137"/>
      <c r="J19" s="110"/>
    </row>
    <row r="20" spans="1:10" ht="37.5" customHeight="1" x14ac:dyDescent="0.2">
      <c r="A20" s="109"/>
      <c r="B20" s="136"/>
      <c r="C20" s="867" t="s">
        <v>464</v>
      </c>
      <c r="D20" s="867"/>
      <c r="E20" s="867"/>
      <c r="F20" s="867"/>
      <c r="G20" s="867"/>
      <c r="H20" s="299"/>
      <c r="I20" s="137"/>
      <c r="J20" s="110"/>
    </row>
    <row r="21" spans="1:10" ht="6.75" customHeight="1" thickBot="1" x14ac:dyDescent="0.25">
      <c r="A21" s="109"/>
      <c r="B21" s="138"/>
      <c r="C21" s="139"/>
      <c r="D21" s="140"/>
      <c r="E21" s="140"/>
      <c r="F21" s="140"/>
      <c r="G21" s="140"/>
      <c r="H21" s="140"/>
      <c r="I21" s="141"/>
      <c r="J21" s="110"/>
    </row>
    <row r="22" spans="1:10" ht="6" customHeight="1" thickBot="1" x14ac:dyDescent="0.25">
      <c r="A22" s="109"/>
      <c r="C22" s="13"/>
      <c r="E22" s="12"/>
      <c r="F22" s="163"/>
      <c r="G22" s="163"/>
      <c r="H22" s="163"/>
      <c r="I22" s="163"/>
      <c r="J22" s="110"/>
    </row>
    <row r="23" spans="1:10" ht="6" customHeight="1" x14ac:dyDescent="0.2">
      <c r="A23" s="109"/>
      <c r="B23" s="142"/>
      <c r="C23" s="132"/>
      <c r="D23" s="132"/>
      <c r="E23" s="132"/>
      <c r="F23" s="132"/>
      <c r="G23" s="143"/>
      <c r="H23" s="143"/>
      <c r="I23" s="144"/>
      <c r="J23" s="110"/>
    </row>
    <row r="24" spans="1:10" ht="12.95" customHeight="1" x14ac:dyDescent="0.2">
      <c r="A24" s="109"/>
      <c r="B24" s="134">
        <v>6</v>
      </c>
      <c r="C24" s="145" t="s">
        <v>214</v>
      </c>
      <c r="D24" s="146"/>
      <c r="E24" s="135"/>
      <c r="F24" s="167"/>
      <c r="G24" s="167"/>
      <c r="H24" s="167"/>
      <c r="I24" s="301"/>
      <c r="J24" s="110"/>
    </row>
    <row r="25" spans="1:10" ht="6" customHeight="1" x14ac:dyDescent="0.2">
      <c r="A25" s="109"/>
      <c r="B25" s="148"/>
      <c r="E25" s="10"/>
      <c r="F25" s="10"/>
      <c r="G25" s="10"/>
      <c r="H25" s="10"/>
      <c r="I25" s="137"/>
      <c r="J25" s="110"/>
    </row>
    <row r="26" spans="1:10" ht="24.95" customHeight="1" x14ac:dyDescent="0.2">
      <c r="A26" s="109"/>
      <c r="B26" s="168"/>
      <c r="C26" s="147" t="s">
        <v>30</v>
      </c>
      <c r="D26" s="855" t="s">
        <v>215</v>
      </c>
      <c r="E26" s="855"/>
      <c r="F26" s="855"/>
      <c r="G26" s="298"/>
      <c r="H26" s="1072"/>
      <c r="I26" s="302"/>
      <c r="J26" s="110"/>
    </row>
    <row r="27" spans="1:10" ht="6" customHeight="1" x14ac:dyDescent="0.2">
      <c r="A27" s="109"/>
      <c r="B27" s="148"/>
      <c r="E27" s="10"/>
      <c r="F27" s="10"/>
      <c r="G27" s="10"/>
      <c r="H27" s="10"/>
      <c r="I27" s="137"/>
      <c r="J27" s="110"/>
    </row>
    <row r="28" spans="1:10" x14ac:dyDescent="0.2">
      <c r="A28" s="109"/>
      <c r="B28" s="169"/>
      <c r="C28" s="147" t="s">
        <v>31</v>
      </c>
      <c r="D28" s="856" t="s">
        <v>695</v>
      </c>
      <c r="E28" s="856"/>
      <c r="F28" s="856"/>
      <c r="G28" s="300"/>
      <c r="H28" s="1072"/>
      <c r="I28" s="302"/>
      <c r="J28" s="110"/>
    </row>
    <row r="29" spans="1:10" ht="6" customHeight="1" x14ac:dyDescent="0.2">
      <c r="A29" s="109"/>
      <c r="B29" s="148"/>
      <c r="E29" s="10"/>
      <c r="F29" s="10"/>
      <c r="G29" s="10"/>
      <c r="H29" s="10"/>
      <c r="I29" s="137"/>
      <c r="J29" s="110"/>
    </row>
    <row r="30" spans="1:10" x14ac:dyDescent="0.2">
      <c r="A30" s="109"/>
      <c r="B30" s="169"/>
      <c r="C30" s="147" t="s">
        <v>32</v>
      </c>
      <c r="D30" s="855" t="s">
        <v>216</v>
      </c>
      <c r="E30" s="855"/>
      <c r="F30" s="855"/>
      <c r="G30" s="298"/>
      <c r="H30" s="1073"/>
      <c r="I30" s="303"/>
      <c r="J30" s="110"/>
    </row>
    <row r="31" spans="1:10" ht="13.5" thickBot="1" x14ac:dyDescent="0.25">
      <c r="A31" s="109"/>
      <c r="B31" s="169"/>
      <c r="C31" s="147"/>
      <c r="D31" s="854" t="s">
        <v>696</v>
      </c>
      <c r="E31" s="854"/>
      <c r="F31" s="854"/>
      <c r="G31" s="854"/>
      <c r="H31" s="854"/>
      <c r="I31" s="304"/>
      <c r="J31" s="110"/>
    </row>
    <row r="32" spans="1:10" ht="39.950000000000003" customHeight="1" thickBot="1" x14ac:dyDescent="0.25">
      <c r="A32" s="109"/>
      <c r="B32" s="148"/>
      <c r="C32" s="1074"/>
      <c r="D32" s="1075"/>
      <c r="E32" s="1075"/>
      <c r="F32" s="1075"/>
      <c r="G32" s="1075"/>
      <c r="H32" s="1076"/>
      <c r="I32" s="305"/>
      <c r="J32" s="110"/>
    </row>
    <row r="33" spans="1:10" ht="6" customHeight="1" thickBot="1" x14ac:dyDescent="0.25">
      <c r="A33" s="109"/>
      <c r="B33" s="138"/>
      <c r="C33" s="139"/>
      <c r="D33" s="139"/>
      <c r="E33" s="139"/>
      <c r="F33" s="139"/>
      <c r="G33" s="139"/>
      <c r="H33" s="139"/>
      <c r="I33" s="633"/>
      <c r="J33" s="110"/>
    </row>
    <row r="34" spans="1:10" ht="12" customHeight="1" thickBot="1" x14ac:dyDescent="0.25">
      <c r="A34" s="109"/>
      <c r="C34" s="13"/>
      <c r="E34" s="12"/>
      <c r="F34" s="163"/>
      <c r="G34" s="163"/>
      <c r="H34" s="163"/>
      <c r="I34" s="163"/>
      <c r="J34" s="110"/>
    </row>
    <row r="35" spans="1:10" s="11" customFormat="1" ht="12" customHeight="1" x14ac:dyDescent="0.2">
      <c r="A35" s="111"/>
      <c r="B35" s="857" t="s">
        <v>229</v>
      </c>
      <c r="C35" s="858"/>
      <c r="D35" s="859"/>
      <c r="E35" s="848" t="s">
        <v>685</v>
      </c>
      <c r="F35" s="306" t="s">
        <v>12</v>
      </c>
      <c r="G35" s="307" t="s">
        <v>13</v>
      </c>
      <c r="H35" s="868" t="s">
        <v>14</v>
      </c>
      <c r="I35" s="869"/>
      <c r="J35" s="112"/>
    </row>
    <row r="36" spans="1:10" s="11" customFormat="1" ht="26.1" customHeight="1" x14ac:dyDescent="0.2">
      <c r="A36" s="111"/>
      <c r="B36" s="860"/>
      <c r="C36" s="861"/>
      <c r="D36" s="862"/>
      <c r="E36" s="849"/>
      <c r="F36" s="874" t="s">
        <v>260</v>
      </c>
      <c r="G36" s="874" t="s">
        <v>259</v>
      </c>
      <c r="H36" s="870" t="s">
        <v>306</v>
      </c>
      <c r="I36" s="871"/>
      <c r="J36" s="112"/>
    </row>
    <row r="37" spans="1:10" s="16" customFormat="1" ht="12" customHeight="1" thickBot="1" x14ac:dyDescent="0.25">
      <c r="A37" s="113"/>
      <c r="B37" s="863"/>
      <c r="C37" s="864"/>
      <c r="D37" s="865"/>
      <c r="E37" s="850"/>
      <c r="F37" s="875"/>
      <c r="G37" s="875"/>
      <c r="H37" s="872"/>
      <c r="I37" s="873"/>
      <c r="J37" s="114"/>
    </row>
    <row r="38" spans="1:10" s="16" customFormat="1" ht="20.100000000000001" customHeight="1" thickBot="1" x14ac:dyDescent="0.25">
      <c r="A38" s="113"/>
      <c r="B38" s="878" t="s">
        <v>224</v>
      </c>
      <c r="C38" s="879"/>
      <c r="D38" s="879"/>
      <c r="E38" s="296"/>
      <c r="F38" s="297"/>
      <c r="G38" s="297"/>
      <c r="H38" s="880"/>
      <c r="I38" s="881"/>
      <c r="J38" s="114"/>
    </row>
    <row r="39" spans="1:10" s="17" customFormat="1" ht="27.95" customHeight="1" x14ac:dyDescent="0.25">
      <c r="A39" s="115"/>
      <c r="B39" s="170">
        <v>1</v>
      </c>
      <c r="C39" s="852" t="s">
        <v>334</v>
      </c>
      <c r="D39" s="853"/>
      <c r="E39" s="188">
        <f>SUM(F39:H39)</f>
        <v>0</v>
      </c>
      <c r="F39" s="1077"/>
      <c r="G39" s="1077"/>
      <c r="H39" s="1078"/>
      <c r="I39" s="1079"/>
      <c r="J39" s="116"/>
    </row>
    <row r="40" spans="1:10" s="146" customFormat="1" ht="27.95" customHeight="1" x14ac:dyDescent="0.2">
      <c r="A40" s="175"/>
      <c r="B40" s="176"/>
      <c r="C40" s="882" t="s">
        <v>285</v>
      </c>
      <c r="D40" s="883"/>
      <c r="E40" s="883"/>
      <c r="F40" s="883"/>
      <c r="G40" s="883"/>
      <c r="H40" s="883"/>
      <c r="I40" s="884"/>
      <c r="J40" s="177"/>
    </row>
    <row r="41" spans="1:10" s="17" customFormat="1" ht="27.95" customHeight="1" x14ac:dyDescent="0.25">
      <c r="A41" s="115"/>
      <c r="B41" s="308">
        <v>2</v>
      </c>
      <c r="C41" s="876" t="s">
        <v>254</v>
      </c>
      <c r="D41" s="877"/>
      <c r="E41" s="309">
        <f>SUM(F41:H41)</f>
        <v>0</v>
      </c>
      <c r="F41" s="1080"/>
      <c r="G41" s="1080"/>
      <c r="H41" s="1081"/>
      <c r="I41" s="1082"/>
      <c r="J41" s="116"/>
    </row>
    <row r="42" spans="1:10" s="146" customFormat="1" ht="27.95" customHeight="1" x14ac:dyDescent="0.2">
      <c r="A42" s="175"/>
      <c r="B42" s="176"/>
      <c r="C42" s="882" t="s">
        <v>391</v>
      </c>
      <c r="D42" s="883"/>
      <c r="E42" s="883"/>
      <c r="F42" s="883"/>
      <c r="G42" s="883"/>
      <c r="H42" s="883"/>
      <c r="I42" s="884"/>
      <c r="J42" s="177"/>
    </row>
    <row r="43" spans="1:10" s="17" customFormat="1" ht="27.95" customHeight="1" x14ac:dyDescent="0.25">
      <c r="A43" s="115"/>
      <c r="B43" s="310">
        <v>3</v>
      </c>
      <c r="C43" s="876" t="s">
        <v>38</v>
      </c>
      <c r="D43" s="877"/>
      <c r="E43" s="309">
        <f>SUM(F43:H43)</f>
        <v>0</v>
      </c>
      <c r="F43" s="1080"/>
      <c r="G43" s="1080"/>
      <c r="H43" s="1083"/>
      <c r="I43" s="1084"/>
      <c r="J43" s="116"/>
    </row>
    <row r="44" spans="1:10" s="146" customFormat="1" ht="27.95" customHeight="1" x14ac:dyDescent="0.2">
      <c r="A44" s="175"/>
      <c r="B44" s="176"/>
      <c r="C44" s="882" t="s">
        <v>385</v>
      </c>
      <c r="D44" s="883"/>
      <c r="E44" s="883"/>
      <c r="F44" s="883"/>
      <c r="G44" s="883"/>
      <c r="H44" s="883"/>
      <c r="I44" s="884"/>
      <c r="J44" s="177"/>
    </row>
    <row r="45" spans="1:10" s="17" customFormat="1" ht="27.95" customHeight="1" x14ac:dyDescent="0.25">
      <c r="A45" s="115"/>
      <c r="B45" s="310">
        <v>4</v>
      </c>
      <c r="C45" s="876" t="s">
        <v>255</v>
      </c>
      <c r="D45" s="877"/>
      <c r="E45" s="309">
        <f>SUM(F45:H45)</f>
        <v>0</v>
      </c>
      <c r="F45" s="1080"/>
      <c r="G45" s="1080"/>
      <c r="H45" s="1081"/>
      <c r="I45" s="1082"/>
      <c r="J45" s="116"/>
    </row>
    <row r="46" spans="1:10" s="146" customFormat="1" ht="27.95" customHeight="1" thickBot="1" x14ac:dyDescent="0.25">
      <c r="A46" s="175"/>
      <c r="B46" s="178"/>
      <c r="C46" s="896" t="s">
        <v>258</v>
      </c>
      <c r="D46" s="897"/>
      <c r="E46" s="897"/>
      <c r="F46" s="897"/>
      <c r="G46" s="897"/>
      <c r="H46" s="897"/>
      <c r="I46" s="898"/>
      <c r="J46" s="177"/>
    </row>
    <row r="47" spans="1:10" s="16" customFormat="1" ht="20.100000000000001" customHeight="1" thickBot="1" x14ac:dyDescent="0.25">
      <c r="A47" s="113"/>
      <c r="B47" s="888" t="s">
        <v>212</v>
      </c>
      <c r="C47" s="879"/>
      <c r="D47" s="879"/>
      <c r="E47" s="296"/>
      <c r="F47" s="297"/>
      <c r="G47" s="297"/>
      <c r="H47" s="893"/>
      <c r="I47" s="881"/>
      <c r="J47" s="114"/>
    </row>
    <row r="48" spans="1:10" s="17" customFormat="1" ht="28.5" customHeight="1" x14ac:dyDescent="0.25">
      <c r="A48" s="115"/>
      <c r="B48" s="170">
        <v>5</v>
      </c>
      <c r="C48" s="889" t="s">
        <v>256</v>
      </c>
      <c r="D48" s="890"/>
      <c r="E48" s="311">
        <f>SUM(F48:H48)</f>
        <v>0</v>
      </c>
      <c r="F48" s="1085"/>
      <c r="G48" s="1085"/>
      <c r="H48" s="1086"/>
      <c r="I48" s="1087"/>
      <c r="J48" s="116"/>
    </row>
    <row r="49" spans="1:10" s="146" customFormat="1" ht="27.95" customHeight="1" x14ac:dyDescent="0.2">
      <c r="A49" s="175"/>
      <c r="B49" s="176"/>
      <c r="C49" s="882" t="s">
        <v>225</v>
      </c>
      <c r="D49" s="883"/>
      <c r="E49" s="883"/>
      <c r="F49" s="883"/>
      <c r="G49" s="883"/>
      <c r="H49" s="883"/>
      <c r="I49" s="884"/>
      <c r="J49" s="177"/>
    </row>
    <row r="50" spans="1:10" s="17" customFormat="1" ht="27.95" customHeight="1" x14ac:dyDescent="0.25">
      <c r="A50" s="115"/>
      <c r="B50" s="308">
        <v>6</v>
      </c>
      <c r="C50" s="894" t="s">
        <v>257</v>
      </c>
      <c r="D50" s="895"/>
      <c r="E50" s="312">
        <f>SUM(F50:H50)</f>
        <v>0</v>
      </c>
      <c r="F50" s="1088"/>
      <c r="G50" s="1088"/>
      <c r="H50" s="1089"/>
      <c r="I50" s="1090"/>
      <c r="J50" s="116"/>
    </row>
    <row r="51" spans="1:10" s="146" customFormat="1" ht="27.95" customHeight="1" x14ac:dyDescent="0.2">
      <c r="A51" s="175"/>
      <c r="B51" s="176"/>
      <c r="C51" s="882" t="s">
        <v>226</v>
      </c>
      <c r="D51" s="883"/>
      <c r="E51" s="883"/>
      <c r="F51" s="883"/>
      <c r="G51" s="883"/>
      <c r="H51" s="883"/>
      <c r="I51" s="884"/>
      <c r="J51" s="177"/>
    </row>
    <row r="52" spans="1:10" s="17" customFormat="1" ht="27.95" customHeight="1" x14ac:dyDescent="0.25">
      <c r="A52" s="115"/>
      <c r="B52" s="310">
        <v>7</v>
      </c>
      <c r="C52" s="894" t="s">
        <v>298</v>
      </c>
      <c r="D52" s="895"/>
      <c r="E52" s="312">
        <f>SUM(F52:H52)</f>
        <v>0</v>
      </c>
      <c r="F52" s="1088"/>
      <c r="G52" s="1088"/>
      <c r="H52" s="1089"/>
      <c r="I52" s="1090"/>
      <c r="J52" s="116"/>
    </row>
    <row r="53" spans="1:10" s="146" customFormat="1" ht="27.95" customHeight="1" x14ac:dyDescent="0.2">
      <c r="A53" s="175"/>
      <c r="B53" s="176"/>
      <c r="C53" s="882" t="s">
        <v>227</v>
      </c>
      <c r="D53" s="883"/>
      <c r="E53" s="883"/>
      <c r="F53" s="883"/>
      <c r="G53" s="883"/>
      <c r="H53" s="883"/>
      <c r="I53" s="884"/>
      <c r="J53" s="177"/>
    </row>
    <row r="54" spans="1:10" s="17" customFormat="1" ht="27.95" customHeight="1" thickBot="1" x14ac:dyDescent="0.35">
      <c r="A54" s="115"/>
      <c r="B54" s="885" t="s">
        <v>228</v>
      </c>
      <c r="C54" s="886"/>
      <c r="D54" s="887"/>
      <c r="E54" s="189">
        <f>_C000275+E41+E43+E45+E48+E50+E52</f>
        <v>0</v>
      </c>
      <c r="F54" s="190">
        <f>_C000276+F41+F43+F45+F48+F50+F52</f>
        <v>0</v>
      </c>
      <c r="G54" s="190">
        <f>_C000277+G41+G43+G45+G48+G50+G52</f>
        <v>0</v>
      </c>
      <c r="H54" s="891">
        <f>_C000280+H41+H43+H45+H48+H50+H52</f>
        <v>0</v>
      </c>
      <c r="I54" s="892"/>
      <c r="J54" s="116"/>
    </row>
    <row r="55" spans="1:10" s="17" customFormat="1" ht="8.1" customHeight="1" thickBot="1" x14ac:dyDescent="0.25">
      <c r="A55" s="117"/>
      <c r="B55" s="118"/>
      <c r="C55" s="119"/>
      <c r="D55" s="118"/>
      <c r="E55" s="120"/>
      <c r="F55" s="293"/>
      <c r="G55" s="293"/>
      <c r="H55" s="293"/>
      <c r="I55" s="293"/>
      <c r="J55" s="121"/>
    </row>
    <row r="56" spans="1:10" s="17" customFormat="1" ht="12" thickTop="1" x14ac:dyDescent="0.2">
      <c r="B56" s="171" t="s">
        <v>715</v>
      </c>
      <c r="C56" s="92"/>
      <c r="D56" s="92"/>
      <c r="E56" s="172"/>
      <c r="F56" s="172"/>
      <c r="G56" s="172"/>
      <c r="H56" s="173"/>
      <c r="I56" s="173"/>
    </row>
    <row r="57" spans="1:10" s="17" customFormat="1" x14ac:dyDescent="0.2">
      <c r="C57" s="19"/>
      <c r="E57" s="10"/>
      <c r="F57" s="10"/>
      <c r="G57" s="10"/>
      <c r="H57" s="18"/>
      <c r="I57" s="18"/>
    </row>
  </sheetData>
  <sheetProtection algorithmName="SHA-512" hashValue="GauIR5mFTRh3upZMWLkiq04yTUFlrRVh/bVTgjZZLuEPLz/Ks+GIqJOTcVXt6lGKTgBhT15MsfDtf/Gui2KIaA==" saltValue="CyD6EvkojP7lOYEkASvllg==" spinCount="100000" sheet="1" objects="1" scenarios="1"/>
  <dataConsolidate/>
  <mergeCells count="42">
    <mergeCell ref="C44:I44"/>
    <mergeCell ref="C46:I46"/>
    <mergeCell ref="C49:I49"/>
    <mergeCell ref="C51:I51"/>
    <mergeCell ref="C53:I53"/>
    <mergeCell ref="B54:D54"/>
    <mergeCell ref="B47:D47"/>
    <mergeCell ref="C45:D45"/>
    <mergeCell ref="H50:I50"/>
    <mergeCell ref="C48:D48"/>
    <mergeCell ref="H52:I52"/>
    <mergeCell ref="H54:I54"/>
    <mergeCell ref="H45:I45"/>
    <mergeCell ref="H47:I47"/>
    <mergeCell ref="H48:I48"/>
    <mergeCell ref="C50:D50"/>
    <mergeCell ref="C52:D52"/>
    <mergeCell ref="C43:D43"/>
    <mergeCell ref="B38:D38"/>
    <mergeCell ref="H39:I39"/>
    <mergeCell ref="H41:I41"/>
    <mergeCell ref="H38:I38"/>
    <mergeCell ref="C41:D41"/>
    <mergeCell ref="H43:I43"/>
    <mergeCell ref="C40:I40"/>
    <mergeCell ref="C42:I42"/>
    <mergeCell ref="E35:E37"/>
    <mergeCell ref="B1:I1"/>
    <mergeCell ref="C39:D39"/>
    <mergeCell ref="D31:H31"/>
    <mergeCell ref="D26:F26"/>
    <mergeCell ref="D28:F28"/>
    <mergeCell ref="D30:F30"/>
    <mergeCell ref="B35:D37"/>
    <mergeCell ref="G3:I3"/>
    <mergeCell ref="C32:H32"/>
    <mergeCell ref="C20:G20"/>
    <mergeCell ref="H35:I35"/>
    <mergeCell ref="H36:I37"/>
    <mergeCell ref="G36:G37"/>
    <mergeCell ref="F36:F37"/>
    <mergeCell ref="C15:D15"/>
  </mergeCells>
  <printOptions horizontalCentered="1" gridLinesSet="0"/>
  <pageMargins left="0.25" right="0.25" top="0.5" bottom="0.5" header="0.17" footer="0.25"/>
  <pageSetup scale="78" orientation="portrait" r:id="rId1"/>
  <headerFooter alignWithMargins="0">
    <oddFooter>&amp;L&amp;D&amp;R&amp;F, &amp;A, Page &amp;P of &amp;N</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900-000000000000}">
          <x14:formula1>
            <xm:f>Lists!$J$3:$J$6</xm:f>
          </x14:formula1>
          <xm:sqref>H30</xm:sqref>
        </x14:dataValidation>
        <x14:dataValidation type="list" allowBlank="1" showInputMessage="1" showErrorMessage="1" xr:uid="{00000000-0002-0000-0900-000001000000}">
          <x14:formula1>
            <xm:f>Lists!$I$3:$I$5</xm:f>
          </x14:formula1>
          <xm:sqref>H28</xm:sqref>
        </x14:dataValidation>
        <x14:dataValidation type="list" allowBlank="1" showInputMessage="1" showErrorMessage="1" xr:uid="{00000000-0002-0000-0900-000002000000}">
          <x14:formula1>
            <xm:f>Lists!$H$3:$H$5</xm:f>
          </x14:formula1>
          <xm:sqref>H26</xm:sqref>
        </x14:dataValidation>
        <x14:dataValidation type="list" allowBlank="1" showInputMessage="1" showErrorMessage="1" xr:uid="{00000000-0002-0000-0900-000003000000}">
          <x14:formula1>
            <xm:f>Lists!$G$3:$G$5</xm:f>
          </x14:formula1>
          <xm:sqref>H19 H17 H13:H14 H11 H9</xm:sqref>
        </x14:dataValidation>
        <x14:dataValidation type="list" allowBlank="1" showInputMessage="1" showErrorMessage="1" xr:uid="{90A9FF88-1B2A-4910-AF6B-F35CBC5F87D6}">
          <x14:formula1>
            <xm:f>Lists!$N$2:$N$51</xm:f>
          </x14:formula1>
          <xm:sqref>H15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A95A45DEAAB240BFCA8717E2C880F3" ma:contentTypeVersion="0" ma:contentTypeDescription="Create a new document." ma:contentTypeScope="" ma:versionID="ea9ed73c705f000db340d8910c3391f4">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CDECF0-C7DE-47DC-908C-60D24D266FF8}">
  <ds:schemaRefs>
    <ds:schemaRef ds:uri="http://schemas.openxmlformats.org/package/2006/metadata/core-properties"/>
    <ds:schemaRef ds:uri="http://purl.org/dc/dcmitype/"/>
    <ds:schemaRef ds:uri="http://purl.org/dc/terms/"/>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DA2E6390-D9E0-45CD-ADF9-6CD15E07CD1D}">
  <ds:schemaRefs>
    <ds:schemaRef ds:uri="http://schemas.microsoft.com/office/2006/metadata/longProperties"/>
  </ds:schemaRefs>
</ds:datastoreItem>
</file>

<file path=customXml/itemProps3.xml><?xml version="1.0" encoding="utf-8"?>
<ds:datastoreItem xmlns:ds="http://schemas.openxmlformats.org/officeDocument/2006/customXml" ds:itemID="{F51515A5-485C-43C9-9706-F6F2C6B75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41C4E59C-BDC5-4D82-9C0A-97D277305D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111</vt:i4>
      </vt:variant>
    </vt:vector>
  </HeadingPairs>
  <TitlesOfParts>
    <vt:vector size="127" baseType="lpstr">
      <vt:lpstr>Lists</vt:lpstr>
      <vt:lpstr>Administrator Regression Table</vt:lpstr>
      <vt:lpstr>Checklist</vt:lpstr>
      <vt:lpstr>Schedule E Data Pull</vt:lpstr>
      <vt:lpstr>RES</vt:lpstr>
      <vt:lpstr>ReadMe</vt:lpstr>
      <vt:lpstr>A - General Info &amp; Cert</vt:lpstr>
      <vt:lpstr>B - ISS Payroll Expenses</vt:lpstr>
      <vt:lpstr>C - Non-ISS Expenses</vt:lpstr>
      <vt:lpstr>D - Revenue</vt:lpstr>
      <vt:lpstr>E - Residential Staffing 1</vt:lpstr>
      <vt:lpstr>E - Residential Staffing 2</vt:lpstr>
      <vt:lpstr>E - Residential Staffing 3</vt:lpstr>
      <vt:lpstr>E - Residential Staffing 4</vt:lpstr>
      <vt:lpstr>F - Healthcare Expenses</vt:lpstr>
      <vt:lpstr>G - ISS Settlement</vt:lpstr>
      <vt:lpstr>_C000002</vt:lpstr>
      <vt:lpstr>_C000019</vt:lpstr>
      <vt:lpstr>_C000020</vt:lpstr>
      <vt:lpstr>'C - Non-ISS Expenses'!_C000275</vt:lpstr>
      <vt:lpstr>'C - Non-ISS Expenses'!_C000276</vt:lpstr>
      <vt:lpstr>'C - Non-ISS Expenses'!_C000277</vt:lpstr>
      <vt:lpstr>'C - Non-ISS Expenses'!_C000280</vt:lpstr>
      <vt:lpstr>'C - Non-ISS Expenses'!_C000563</vt:lpstr>
      <vt:lpstr>'C - Non-ISS Expenses'!_C000564</vt:lpstr>
      <vt:lpstr>'C - Non-ISS Expenses'!_C000565</vt:lpstr>
      <vt:lpstr>'C - Non-ISS Expenses'!_C000568</vt:lpstr>
      <vt:lpstr>_C001288</vt:lpstr>
      <vt:lpstr>_C001289</vt:lpstr>
      <vt:lpstr>_C001290</vt:lpstr>
      <vt:lpstr>_C001423</vt:lpstr>
      <vt:lpstr>_C001424</vt:lpstr>
      <vt:lpstr>_C001425</vt:lpstr>
      <vt:lpstr>_C001426</vt:lpstr>
      <vt:lpstr>_C001589</vt:lpstr>
      <vt:lpstr>_C001590</vt:lpstr>
      <vt:lpstr>_C001596</vt:lpstr>
      <vt:lpstr>_C002331</vt:lpstr>
      <vt:lpstr>_C002332</vt:lpstr>
      <vt:lpstr>_C002333</vt:lpstr>
      <vt:lpstr>_C002336</vt:lpstr>
      <vt:lpstr>_C002469</vt:lpstr>
      <vt:lpstr>_C002470</vt:lpstr>
      <vt:lpstr>_C002471</vt:lpstr>
      <vt:lpstr>_C002474</vt:lpstr>
      <vt:lpstr>_C002523</vt:lpstr>
      <vt:lpstr>_C002524</vt:lpstr>
      <vt:lpstr>_C002525</vt:lpstr>
      <vt:lpstr>_C002528</vt:lpstr>
      <vt:lpstr>_C002529</vt:lpstr>
      <vt:lpstr>_C002530</vt:lpstr>
      <vt:lpstr>_C002531</vt:lpstr>
      <vt:lpstr>_C002534</vt:lpstr>
      <vt:lpstr>_C002535</vt:lpstr>
      <vt:lpstr>_C002536</vt:lpstr>
      <vt:lpstr>_C002537</vt:lpstr>
      <vt:lpstr>_C002540</vt:lpstr>
      <vt:lpstr>_C002541</vt:lpstr>
      <vt:lpstr>_C002542</vt:lpstr>
      <vt:lpstr>_C002543</vt:lpstr>
      <vt:lpstr>_C002546</vt:lpstr>
      <vt:lpstr>_C002601</vt:lpstr>
      <vt:lpstr>_C002602</vt:lpstr>
      <vt:lpstr>_C002603</vt:lpstr>
      <vt:lpstr>_C002606</vt:lpstr>
      <vt:lpstr>_C002607</vt:lpstr>
      <vt:lpstr>_C002608</vt:lpstr>
      <vt:lpstr>_C002609</vt:lpstr>
      <vt:lpstr>_C002612</vt:lpstr>
      <vt:lpstr>_C002619</vt:lpstr>
      <vt:lpstr>_C002620</vt:lpstr>
      <vt:lpstr>_C002621</vt:lpstr>
      <vt:lpstr>_C002624</vt:lpstr>
      <vt:lpstr>_C002625</vt:lpstr>
      <vt:lpstr>_C002626</vt:lpstr>
      <vt:lpstr>_C002627</vt:lpstr>
      <vt:lpstr>_C002630</vt:lpstr>
      <vt:lpstr>_C002679</vt:lpstr>
      <vt:lpstr>_C002680</vt:lpstr>
      <vt:lpstr>_C002681</vt:lpstr>
      <vt:lpstr>_C002684</vt:lpstr>
      <vt:lpstr>_C002685</vt:lpstr>
      <vt:lpstr>_C002686</vt:lpstr>
      <vt:lpstr>_C002687</vt:lpstr>
      <vt:lpstr>_C002690</vt:lpstr>
      <vt:lpstr>Checklist!_Hlk176949431</vt:lpstr>
      <vt:lpstr>_M000001</vt:lpstr>
      <vt:lpstr>_M000004</vt:lpstr>
      <vt:lpstr>_M000005</vt:lpstr>
      <vt:lpstr>_M000006</vt:lpstr>
      <vt:lpstr>_M000007</vt:lpstr>
      <vt:lpstr>_M000008</vt:lpstr>
      <vt:lpstr>_M000009</vt:lpstr>
      <vt:lpstr>_M000010</vt:lpstr>
      <vt:lpstr>_M000011</vt:lpstr>
      <vt:lpstr>_M000012</vt:lpstr>
      <vt:lpstr>_M000013</vt:lpstr>
      <vt:lpstr>_M000014</vt:lpstr>
      <vt:lpstr>_M000015</vt:lpstr>
      <vt:lpstr>_M000016</vt:lpstr>
      <vt:lpstr>_M000017</vt:lpstr>
      <vt:lpstr>_M000018</vt:lpstr>
      <vt:lpstr>_M000021</vt:lpstr>
      <vt:lpstr>_M000022</vt:lpstr>
      <vt:lpstr>_M000023</vt:lpstr>
      <vt:lpstr>'C - Non-ISS Expenses'!_M000101</vt:lpstr>
      <vt:lpstr>'C - Non-ISS Expenses'!_M000102</vt:lpstr>
      <vt:lpstr>'C - Non-ISS Expenses'!_M000105</vt:lpstr>
      <vt:lpstr>_M001741</vt:lpstr>
      <vt:lpstr>_M001742</vt:lpstr>
      <vt:lpstr>_M001744</vt:lpstr>
      <vt:lpstr>_M001745</vt:lpstr>
      <vt:lpstr>_M001748</vt:lpstr>
      <vt:lpstr>_M001749</vt:lpstr>
      <vt:lpstr>_M001752</vt:lpstr>
      <vt:lpstr>'A - General Info &amp; Cert'!Print_Area</vt:lpstr>
      <vt:lpstr>'B - ISS Payroll Expenses'!Print_Area</vt:lpstr>
      <vt:lpstr>'C - Non-ISS Expenses'!Print_Area</vt:lpstr>
      <vt:lpstr>'D - Revenue'!Print_Area</vt:lpstr>
      <vt:lpstr>'F - Healthcare Expenses'!Print_Area</vt:lpstr>
      <vt:lpstr>'G - ISS Settlement'!Print_Area</vt:lpstr>
      <vt:lpstr>ReadMe!Print_Area</vt:lpstr>
      <vt:lpstr>RES!Print_Area</vt:lpstr>
      <vt:lpstr>'B - ISS Payroll Expenses'!Print_Titles</vt:lpstr>
      <vt:lpstr>'C - Non-ISS Expenses'!Print_Titles</vt:lpstr>
      <vt:lpstr>RES!Print_Titles</vt:lpstr>
      <vt:lpstr>provname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Sherman, DDD</dc:creator>
  <cp:lastModifiedBy>Paulk, Tammy (DSHS/ALTSA/MSD-Rates)</cp:lastModifiedBy>
  <cp:lastPrinted>2024-11-25T23:42:20Z</cp:lastPrinted>
  <dcterms:created xsi:type="dcterms:W3CDTF">1997-09-29T15:49:15Z</dcterms:created>
  <dcterms:modified xsi:type="dcterms:W3CDTF">2024-12-31T12:46:23Z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0x0101004CA95A45DEAAB240BFCA8717E2C880F3</vt:lpwstr>
  </property>
</Properties>
</file>